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P Leal\Dropbox\cpleal\LABORATORIOS Y ANALISIS FISCALES\"/>
    </mc:Choice>
  </mc:AlternateContent>
  <bookViews>
    <workbookView xWindow="-105" yWindow="-105" windowWidth="21795" windowHeight="13875" activeTab="2"/>
  </bookViews>
  <sheets>
    <sheet name="TARIFAS 2022" sheetId="3" r:id="rId1"/>
    <sheet name="TARIFAS 2023" sheetId="2" r:id="rId2"/>
    <sheet name="CALCULO" sheetId="1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4" i="1"/>
  <c r="H12" i="1"/>
  <c r="H9" i="1" l="1"/>
  <c r="F18" i="1"/>
  <c r="M35" i="3"/>
  <c r="M34" i="3"/>
  <c r="M33" i="3"/>
  <c r="M32" i="3"/>
  <c r="M31" i="3"/>
  <c r="M30" i="3"/>
  <c r="M29" i="3"/>
  <c r="M28" i="3"/>
  <c r="M27" i="3"/>
  <c r="M26" i="3"/>
  <c r="F11" i="1"/>
  <c r="H10" i="1"/>
  <c r="H11" i="1" s="1"/>
  <c r="M19" i="3"/>
  <c r="M18" i="3"/>
  <c r="M17" i="3"/>
  <c r="M16" i="3"/>
  <c r="M15" i="3"/>
  <c r="M14" i="3"/>
  <c r="M13" i="3"/>
  <c r="M12" i="3"/>
  <c r="M11" i="3"/>
  <c r="M10" i="3"/>
  <c r="G109" i="3"/>
  <c r="G108" i="3"/>
  <c r="G107" i="3"/>
  <c r="G106" i="3"/>
  <c r="G105" i="3"/>
  <c r="G104" i="3"/>
  <c r="G103" i="3"/>
  <c r="G102" i="3"/>
  <c r="G101" i="3"/>
  <c r="G100" i="3"/>
  <c r="B59" i="3"/>
  <c r="E34" i="3"/>
  <c r="J34" i="3" s="1"/>
  <c r="E51" i="3" s="1"/>
  <c r="J51" i="3" s="1"/>
  <c r="E73" i="3" s="1"/>
  <c r="J73" i="3" s="1"/>
  <c r="E90" i="3" s="1"/>
  <c r="J90" i="3" s="1"/>
  <c r="E107" i="3" s="1"/>
  <c r="J107" i="3" s="1"/>
  <c r="E33" i="3"/>
  <c r="J33" i="3" s="1"/>
  <c r="E50" i="3" s="1"/>
  <c r="J50" i="3" s="1"/>
  <c r="E72" i="3" s="1"/>
  <c r="J72" i="3" s="1"/>
  <c r="E89" i="3" s="1"/>
  <c r="J89" i="3" s="1"/>
  <c r="E106" i="3" s="1"/>
  <c r="J106" i="3" s="1"/>
  <c r="E32" i="3"/>
  <c r="J32" i="3" s="1"/>
  <c r="E49" i="3" s="1"/>
  <c r="J49" i="3" s="1"/>
  <c r="E71" i="3" s="1"/>
  <c r="J71" i="3" s="1"/>
  <c r="E88" i="3" s="1"/>
  <c r="J88" i="3" s="1"/>
  <c r="E105" i="3" s="1"/>
  <c r="J105" i="3" s="1"/>
  <c r="E31" i="3"/>
  <c r="J31" i="3" s="1"/>
  <c r="E48" i="3" s="1"/>
  <c r="J48" i="3" s="1"/>
  <c r="E70" i="3" s="1"/>
  <c r="J70" i="3" s="1"/>
  <c r="E87" i="3" s="1"/>
  <c r="J87" i="3" s="1"/>
  <c r="E104" i="3" s="1"/>
  <c r="J104" i="3" s="1"/>
  <c r="E30" i="3"/>
  <c r="J30" i="3" s="1"/>
  <c r="E47" i="3" s="1"/>
  <c r="J47" i="3" s="1"/>
  <c r="E69" i="3" s="1"/>
  <c r="J69" i="3" s="1"/>
  <c r="E86" i="3" s="1"/>
  <c r="J86" i="3" s="1"/>
  <c r="E103" i="3" s="1"/>
  <c r="J103" i="3" s="1"/>
  <c r="E26" i="3"/>
  <c r="J26" i="3" s="1"/>
  <c r="E43" i="3" s="1"/>
  <c r="J43" i="3" s="1"/>
  <c r="E65" i="3" s="1"/>
  <c r="J65" i="3" s="1"/>
  <c r="E82" i="3" s="1"/>
  <c r="J82" i="3" s="1"/>
  <c r="E99" i="3" s="1"/>
  <c r="J99" i="3" s="1"/>
  <c r="J19" i="3"/>
  <c r="E36" i="3" s="1"/>
  <c r="J36" i="3" s="1"/>
  <c r="E53" i="3" s="1"/>
  <c r="J53" i="3" s="1"/>
  <c r="E75" i="3" s="1"/>
  <c r="J75" i="3" s="1"/>
  <c r="E92" i="3" s="1"/>
  <c r="J92" i="3" s="1"/>
  <c r="E109" i="3" s="1"/>
  <c r="J109" i="3" s="1"/>
  <c r="H19" i="3"/>
  <c r="C36" i="3" s="1"/>
  <c r="H36" i="3" s="1"/>
  <c r="C53" i="3" s="1"/>
  <c r="H53" i="3" s="1"/>
  <c r="C75" i="3" s="1"/>
  <c r="H75" i="3" s="1"/>
  <c r="C92" i="3" s="1"/>
  <c r="H92" i="3" s="1"/>
  <c r="C109" i="3" s="1"/>
  <c r="H109" i="3" s="1"/>
  <c r="D19" i="3"/>
  <c r="I19" i="3" s="1"/>
  <c r="D36" i="3" s="1"/>
  <c r="I36" i="3" s="1"/>
  <c r="D53" i="3" s="1"/>
  <c r="I53" i="3" s="1"/>
  <c r="D75" i="3" s="1"/>
  <c r="I75" i="3" s="1"/>
  <c r="D92" i="3" s="1"/>
  <c r="I92" i="3" s="1"/>
  <c r="D109" i="3" s="1"/>
  <c r="J18" i="3"/>
  <c r="E35" i="3" s="1"/>
  <c r="J35" i="3" s="1"/>
  <c r="E52" i="3" s="1"/>
  <c r="J52" i="3" s="1"/>
  <c r="E74" i="3" s="1"/>
  <c r="J74" i="3" s="1"/>
  <c r="E91" i="3" s="1"/>
  <c r="J91" i="3" s="1"/>
  <c r="E108" i="3" s="1"/>
  <c r="J108" i="3" s="1"/>
  <c r="D18" i="3"/>
  <c r="I18" i="3" s="1"/>
  <c r="D35" i="3" s="1"/>
  <c r="I35" i="3" s="1"/>
  <c r="D52" i="3" s="1"/>
  <c r="I52" i="3" s="1"/>
  <c r="D74" i="3" s="1"/>
  <c r="I74" i="3" s="1"/>
  <c r="D91" i="3" s="1"/>
  <c r="I91" i="3" s="1"/>
  <c r="D108" i="3" s="1"/>
  <c r="C18" i="3"/>
  <c r="B19" i="3" s="1"/>
  <c r="J17" i="3"/>
  <c r="D17" i="3"/>
  <c r="I17" i="3" s="1"/>
  <c r="D34" i="3" s="1"/>
  <c r="I34" i="3" s="1"/>
  <c r="D51" i="3" s="1"/>
  <c r="I51" i="3" s="1"/>
  <c r="D73" i="3" s="1"/>
  <c r="I73" i="3" s="1"/>
  <c r="D90" i="3" s="1"/>
  <c r="I90" i="3" s="1"/>
  <c r="D107" i="3" s="1"/>
  <c r="C17" i="3"/>
  <c r="H17" i="3" s="1"/>
  <c r="J16" i="3"/>
  <c r="D16" i="3"/>
  <c r="I16" i="3" s="1"/>
  <c r="D33" i="3" s="1"/>
  <c r="I33" i="3" s="1"/>
  <c r="D50" i="3" s="1"/>
  <c r="I50" i="3" s="1"/>
  <c r="D72" i="3" s="1"/>
  <c r="I72" i="3" s="1"/>
  <c r="D89" i="3" s="1"/>
  <c r="I89" i="3" s="1"/>
  <c r="D106" i="3" s="1"/>
  <c r="C16" i="3"/>
  <c r="B17" i="3" s="1"/>
  <c r="J15" i="3"/>
  <c r="D15" i="3"/>
  <c r="I15" i="3" s="1"/>
  <c r="D32" i="3" s="1"/>
  <c r="I32" i="3" s="1"/>
  <c r="D49" i="3" s="1"/>
  <c r="I49" i="3" s="1"/>
  <c r="D71" i="3" s="1"/>
  <c r="I71" i="3" s="1"/>
  <c r="D88" i="3" s="1"/>
  <c r="I88" i="3" s="1"/>
  <c r="D105" i="3" s="1"/>
  <c r="C15" i="3"/>
  <c r="J14" i="3"/>
  <c r="D14" i="3"/>
  <c r="I14" i="3" s="1"/>
  <c r="D31" i="3" s="1"/>
  <c r="I31" i="3" s="1"/>
  <c r="D48" i="3" s="1"/>
  <c r="I48" i="3" s="1"/>
  <c r="D70" i="3" s="1"/>
  <c r="I70" i="3" s="1"/>
  <c r="D87" i="3" s="1"/>
  <c r="C14" i="3"/>
  <c r="J13" i="3"/>
  <c r="D13" i="3"/>
  <c r="I13" i="3" s="1"/>
  <c r="D30" i="3" s="1"/>
  <c r="I30" i="3" s="1"/>
  <c r="D47" i="3" s="1"/>
  <c r="I47" i="3" s="1"/>
  <c r="D69" i="3" s="1"/>
  <c r="I69" i="3" s="1"/>
  <c r="D86" i="3" s="1"/>
  <c r="I86" i="3" s="1"/>
  <c r="D103" i="3" s="1"/>
  <c r="C13" i="3"/>
  <c r="H13" i="3" s="1"/>
  <c r="J12" i="3"/>
  <c r="E29" i="3" s="1"/>
  <c r="J29" i="3" s="1"/>
  <c r="E46" i="3" s="1"/>
  <c r="J46" i="3" s="1"/>
  <c r="E68" i="3" s="1"/>
  <c r="J68" i="3" s="1"/>
  <c r="E85" i="3" s="1"/>
  <c r="J85" i="3" s="1"/>
  <c r="E102" i="3" s="1"/>
  <c r="J102" i="3" s="1"/>
  <c r="D12" i="3"/>
  <c r="I12" i="3" s="1"/>
  <c r="D29" i="3" s="1"/>
  <c r="I29" i="3" s="1"/>
  <c r="D46" i="3" s="1"/>
  <c r="I46" i="3" s="1"/>
  <c r="D68" i="3" s="1"/>
  <c r="I68" i="3" s="1"/>
  <c r="D85" i="3" s="1"/>
  <c r="I85" i="3" s="1"/>
  <c r="D102" i="3" s="1"/>
  <c r="C12" i="3"/>
  <c r="B13" i="3" s="1"/>
  <c r="J11" i="3"/>
  <c r="E28" i="3" s="1"/>
  <c r="J28" i="3" s="1"/>
  <c r="E45" i="3" s="1"/>
  <c r="J45" i="3" s="1"/>
  <c r="E67" i="3" s="1"/>
  <c r="J67" i="3" s="1"/>
  <c r="E84" i="3" s="1"/>
  <c r="J84" i="3" s="1"/>
  <c r="E101" i="3" s="1"/>
  <c r="J101" i="3" s="1"/>
  <c r="D11" i="3"/>
  <c r="I11" i="3" s="1"/>
  <c r="D28" i="3" s="1"/>
  <c r="I28" i="3" s="1"/>
  <c r="D45" i="3" s="1"/>
  <c r="I45" i="3" s="1"/>
  <c r="D67" i="3" s="1"/>
  <c r="I67" i="3" s="1"/>
  <c r="D84" i="3" s="1"/>
  <c r="I84" i="3" s="1"/>
  <c r="D101" i="3" s="1"/>
  <c r="C11" i="3"/>
  <c r="H11" i="3" s="1"/>
  <c r="J10" i="3"/>
  <c r="E27" i="3" s="1"/>
  <c r="J27" i="3" s="1"/>
  <c r="E44" i="3" s="1"/>
  <c r="J44" i="3" s="1"/>
  <c r="E66" i="3" s="1"/>
  <c r="J66" i="3" s="1"/>
  <c r="E83" i="3" s="1"/>
  <c r="J83" i="3" s="1"/>
  <c r="E100" i="3" s="1"/>
  <c r="J100" i="3" s="1"/>
  <c r="D10" i="3"/>
  <c r="I10" i="3" s="1"/>
  <c r="D27" i="3" s="1"/>
  <c r="I27" i="3" s="1"/>
  <c r="D44" i="3" s="1"/>
  <c r="I44" i="3" s="1"/>
  <c r="D66" i="3" s="1"/>
  <c r="I66" i="3" s="1"/>
  <c r="D83" i="3" s="1"/>
  <c r="I83" i="3" s="1"/>
  <c r="D100" i="3" s="1"/>
  <c r="C10" i="3"/>
  <c r="B11" i="3" s="1"/>
  <c r="J9" i="3"/>
  <c r="D9" i="3"/>
  <c r="C9" i="3"/>
  <c r="H9" i="3" s="1"/>
  <c r="G10" i="3" s="1"/>
  <c r="B2" i="3"/>
  <c r="B58" i="3" s="1"/>
  <c r="J36" i="2"/>
  <c r="H36" i="2"/>
  <c r="J35" i="2"/>
  <c r="J34" i="2"/>
  <c r="J33" i="2"/>
  <c r="J32" i="2"/>
  <c r="J31" i="2"/>
  <c r="J30" i="2"/>
  <c r="J29" i="2"/>
  <c r="J28" i="2"/>
  <c r="J27" i="2"/>
  <c r="J26" i="2"/>
  <c r="M35" i="2"/>
  <c r="M34" i="2"/>
  <c r="M33" i="2"/>
  <c r="M32" i="2"/>
  <c r="M31" i="2"/>
  <c r="M30" i="2"/>
  <c r="M29" i="2"/>
  <c r="M28" i="2"/>
  <c r="M27" i="2"/>
  <c r="M26" i="2"/>
  <c r="M19" i="2"/>
  <c r="M18" i="2"/>
  <c r="M17" i="2"/>
  <c r="M16" i="2"/>
  <c r="M15" i="2"/>
  <c r="M14" i="2"/>
  <c r="M13" i="2"/>
  <c r="M12" i="2"/>
  <c r="M11" i="2"/>
  <c r="M10" i="2"/>
  <c r="G109" i="2"/>
  <c r="G108" i="2"/>
  <c r="G107" i="2"/>
  <c r="G106" i="2"/>
  <c r="G105" i="2"/>
  <c r="G104" i="2"/>
  <c r="G103" i="2"/>
  <c r="G102" i="2"/>
  <c r="G101" i="2"/>
  <c r="G100" i="2"/>
  <c r="B59" i="2"/>
  <c r="J19" i="2"/>
  <c r="E36" i="2" s="1"/>
  <c r="H19" i="2"/>
  <c r="C36" i="2" s="1"/>
  <c r="D19" i="2"/>
  <c r="I19" i="2" s="1"/>
  <c r="D36" i="2" s="1"/>
  <c r="J18" i="2"/>
  <c r="E35" i="2" s="1"/>
  <c r="E52" i="2" s="1"/>
  <c r="J52" i="2" s="1"/>
  <c r="E74" i="2" s="1"/>
  <c r="J74" i="2" s="1"/>
  <c r="E91" i="2" s="1"/>
  <c r="J91" i="2" s="1"/>
  <c r="E108" i="2" s="1"/>
  <c r="J108" i="2" s="1"/>
  <c r="D18" i="2"/>
  <c r="I18" i="2" s="1"/>
  <c r="D35" i="2" s="1"/>
  <c r="D52" i="2" s="1"/>
  <c r="I52" i="2" s="1"/>
  <c r="D74" i="2" s="1"/>
  <c r="I74" i="2" s="1"/>
  <c r="D91" i="2" s="1"/>
  <c r="I91" i="2" s="1"/>
  <c r="D108" i="2" s="1"/>
  <c r="C18" i="2"/>
  <c r="H18" i="2" s="1"/>
  <c r="G19" i="2" s="1"/>
  <c r="J17" i="2"/>
  <c r="E34" i="2" s="1"/>
  <c r="E51" i="2" s="1"/>
  <c r="J51" i="2" s="1"/>
  <c r="E73" i="2" s="1"/>
  <c r="J73" i="2" s="1"/>
  <c r="E90" i="2" s="1"/>
  <c r="J90" i="2" s="1"/>
  <c r="E107" i="2" s="1"/>
  <c r="J107" i="2" s="1"/>
  <c r="D17" i="2"/>
  <c r="I17" i="2" s="1"/>
  <c r="D34" i="2" s="1"/>
  <c r="D51" i="2" s="1"/>
  <c r="I51" i="2" s="1"/>
  <c r="D73" i="2" s="1"/>
  <c r="I73" i="2" s="1"/>
  <c r="D90" i="2" s="1"/>
  <c r="I90" i="2" s="1"/>
  <c r="D107" i="2" s="1"/>
  <c r="C17" i="2"/>
  <c r="B18" i="2" s="1"/>
  <c r="J16" i="2"/>
  <c r="E33" i="2" s="1"/>
  <c r="E50" i="2" s="1"/>
  <c r="J50" i="2" s="1"/>
  <c r="E72" i="2" s="1"/>
  <c r="J72" i="2" s="1"/>
  <c r="E89" i="2" s="1"/>
  <c r="J89" i="2" s="1"/>
  <c r="E106" i="2" s="1"/>
  <c r="J106" i="2" s="1"/>
  <c r="D16" i="2"/>
  <c r="I16" i="2" s="1"/>
  <c r="D33" i="2" s="1"/>
  <c r="D50" i="2" s="1"/>
  <c r="I50" i="2" s="1"/>
  <c r="D72" i="2" s="1"/>
  <c r="I72" i="2" s="1"/>
  <c r="D89" i="2" s="1"/>
  <c r="I89" i="2" s="1"/>
  <c r="D106" i="2" s="1"/>
  <c r="C16" i="2"/>
  <c r="B17" i="2" s="1"/>
  <c r="J15" i="2"/>
  <c r="E32" i="2" s="1"/>
  <c r="E49" i="2" s="1"/>
  <c r="J49" i="2" s="1"/>
  <c r="E71" i="2" s="1"/>
  <c r="J71" i="2" s="1"/>
  <c r="E88" i="2" s="1"/>
  <c r="J88" i="2" s="1"/>
  <c r="E105" i="2" s="1"/>
  <c r="J105" i="2" s="1"/>
  <c r="D15" i="2"/>
  <c r="I15" i="2" s="1"/>
  <c r="D32" i="2" s="1"/>
  <c r="D49" i="2" s="1"/>
  <c r="I49" i="2" s="1"/>
  <c r="D71" i="2" s="1"/>
  <c r="I71" i="2" s="1"/>
  <c r="D88" i="2" s="1"/>
  <c r="I88" i="2" s="1"/>
  <c r="D105" i="2" s="1"/>
  <c r="C15" i="2"/>
  <c r="H15" i="2" s="1"/>
  <c r="J14" i="2"/>
  <c r="E31" i="2" s="1"/>
  <c r="E48" i="2" s="1"/>
  <c r="J48" i="2" s="1"/>
  <c r="E70" i="2" s="1"/>
  <c r="J70" i="2" s="1"/>
  <c r="E87" i="2" s="1"/>
  <c r="J87" i="2" s="1"/>
  <c r="E104" i="2" s="1"/>
  <c r="J104" i="2" s="1"/>
  <c r="D14" i="2"/>
  <c r="I14" i="2" s="1"/>
  <c r="D31" i="2" s="1"/>
  <c r="D48" i="2" s="1"/>
  <c r="I48" i="2" s="1"/>
  <c r="D70" i="2" s="1"/>
  <c r="I70" i="2" s="1"/>
  <c r="D87" i="2" s="1"/>
  <c r="I87" i="2" s="1"/>
  <c r="D104" i="2" s="1"/>
  <c r="C14" i="2"/>
  <c r="H14" i="2" s="1"/>
  <c r="G15" i="2" s="1"/>
  <c r="J13" i="2"/>
  <c r="E30" i="2" s="1"/>
  <c r="E47" i="2" s="1"/>
  <c r="J47" i="2" s="1"/>
  <c r="E69" i="2" s="1"/>
  <c r="J69" i="2" s="1"/>
  <c r="E86" i="2" s="1"/>
  <c r="J86" i="2" s="1"/>
  <c r="E103" i="2" s="1"/>
  <c r="J103" i="2" s="1"/>
  <c r="D13" i="2"/>
  <c r="I13" i="2" s="1"/>
  <c r="D30" i="2" s="1"/>
  <c r="D47" i="2" s="1"/>
  <c r="I47" i="2" s="1"/>
  <c r="D69" i="2" s="1"/>
  <c r="I69" i="2" s="1"/>
  <c r="D86" i="2" s="1"/>
  <c r="I86" i="2" s="1"/>
  <c r="D103" i="2" s="1"/>
  <c r="C13" i="2"/>
  <c r="J12" i="2"/>
  <c r="E29" i="2" s="1"/>
  <c r="E46" i="2" s="1"/>
  <c r="J46" i="2" s="1"/>
  <c r="E68" i="2" s="1"/>
  <c r="J68" i="2" s="1"/>
  <c r="E85" i="2" s="1"/>
  <c r="J85" i="2" s="1"/>
  <c r="E102" i="2" s="1"/>
  <c r="J102" i="2" s="1"/>
  <c r="D12" i="2"/>
  <c r="I12" i="2" s="1"/>
  <c r="D29" i="2" s="1"/>
  <c r="D46" i="2" s="1"/>
  <c r="I46" i="2" s="1"/>
  <c r="D68" i="2" s="1"/>
  <c r="I68" i="2" s="1"/>
  <c r="D85" i="2" s="1"/>
  <c r="I85" i="2" s="1"/>
  <c r="D102" i="2" s="1"/>
  <c r="C12" i="2"/>
  <c r="H12" i="2" s="1"/>
  <c r="G13" i="2" s="1"/>
  <c r="J11" i="2"/>
  <c r="E28" i="2" s="1"/>
  <c r="E45" i="2" s="1"/>
  <c r="J45" i="2" s="1"/>
  <c r="E67" i="2" s="1"/>
  <c r="J67" i="2" s="1"/>
  <c r="E84" i="2" s="1"/>
  <c r="J84" i="2" s="1"/>
  <c r="E101" i="2" s="1"/>
  <c r="J101" i="2" s="1"/>
  <c r="D11" i="2"/>
  <c r="I11" i="2" s="1"/>
  <c r="D28" i="2" s="1"/>
  <c r="D45" i="2" s="1"/>
  <c r="I45" i="2" s="1"/>
  <c r="D67" i="2" s="1"/>
  <c r="I67" i="2" s="1"/>
  <c r="D84" i="2" s="1"/>
  <c r="I84" i="2" s="1"/>
  <c r="D101" i="2" s="1"/>
  <c r="C11" i="2"/>
  <c r="H11" i="2" s="1"/>
  <c r="G12" i="2" s="1"/>
  <c r="J10" i="2"/>
  <c r="E27" i="2" s="1"/>
  <c r="E44" i="2" s="1"/>
  <c r="J44" i="2" s="1"/>
  <c r="E66" i="2" s="1"/>
  <c r="J66" i="2" s="1"/>
  <c r="E83" i="2" s="1"/>
  <c r="J83" i="2" s="1"/>
  <c r="E100" i="2" s="1"/>
  <c r="J100" i="2" s="1"/>
  <c r="D10" i="2"/>
  <c r="I10" i="2" s="1"/>
  <c r="D27" i="2" s="1"/>
  <c r="D44" i="2" s="1"/>
  <c r="I44" i="2" s="1"/>
  <c r="D66" i="2" s="1"/>
  <c r="I66" i="2" s="1"/>
  <c r="D83" i="2" s="1"/>
  <c r="I83" i="2" s="1"/>
  <c r="D100" i="2" s="1"/>
  <c r="C10" i="2"/>
  <c r="B11" i="2" s="1"/>
  <c r="J9" i="2"/>
  <c r="E26" i="2" s="1"/>
  <c r="E43" i="2" s="1"/>
  <c r="J43" i="2" s="1"/>
  <c r="E65" i="2" s="1"/>
  <c r="J65" i="2" s="1"/>
  <c r="E82" i="2" s="1"/>
  <c r="J82" i="2" s="1"/>
  <c r="E99" i="2" s="1"/>
  <c r="J99" i="2" s="1"/>
  <c r="D9" i="2"/>
  <c r="C9" i="2"/>
  <c r="B10" i="2" s="1"/>
  <c r="B2" i="2"/>
  <c r="B58" i="2" s="1"/>
  <c r="I31" i="2" l="1"/>
  <c r="H10" i="3"/>
  <c r="H10" i="2"/>
  <c r="G11" i="2" s="1"/>
  <c r="H12" i="3"/>
  <c r="C29" i="3" s="1"/>
  <c r="B30" i="3" s="1"/>
  <c r="B14" i="3"/>
  <c r="I29" i="2"/>
  <c r="I33" i="2"/>
  <c r="B10" i="3"/>
  <c r="F16" i="1" s="1"/>
  <c r="B12" i="2"/>
  <c r="I28" i="2"/>
  <c r="I32" i="2"/>
  <c r="I36" i="2"/>
  <c r="D53" i="2" s="1"/>
  <c r="I53" i="2" s="1"/>
  <c r="D75" i="2" s="1"/>
  <c r="I75" i="2" s="1"/>
  <c r="D92" i="2" s="1"/>
  <c r="I92" i="2" s="1"/>
  <c r="D109" i="2" s="1"/>
  <c r="G13" i="3"/>
  <c r="H16" i="3"/>
  <c r="H18" i="3"/>
  <c r="I27" i="2"/>
  <c r="I35" i="2"/>
  <c r="B18" i="3"/>
  <c r="F12" i="1"/>
  <c r="F13" i="1" s="1"/>
  <c r="C27" i="2"/>
  <c r="I30" i="2"/>
  <c r="I34" i="2"/>
  <c r="F14" i="1"/>
  <c r="H18" i="1"/>
  <c r="N89" i="3"/>
  <c r="I87" i="3"/>
  <c r="D104" i="3" s="1"/>
  <c r="C27" i="3"/>
  <c r="G11" i="3"/>
  <c r="C35" i="3"/>
  <c r="G19" i="3"/>
  <c r="H29" i="3"/>
  <c r="B15" i="3"/>
  <c r="H14" i="3"/>
  <c r="C30" i="3"/>
  <c r="G14" i="3"/>
  <c r="G18" i="3"/>
  <c r="C34" i="3"/>
  <c r="B16" i="3"/>
  <c r="H15" i="3"/>
  <c r="C28" i="3"/>
  <c r="G12" i="3"/>
  <c r="B12" i="3"/>
  <c r="C26" i="3"/>
  <c r="C53" i="2"/>
  <c r="H53" i="2" s="1"/>
  <c r="C75" i="2" s="1"/>
  <c r="H75" i="2" s="1"/>
  <c r="C92" i="2" s="1"/>
  <c r="H92" i="2" s="1"/>
  <c r="C109" i="2" s="1"/>
  <c r="H109" i="2" s="1"/>
  <c r="E53" i="2"/>
  <c r="J53" i="2" s="1"/>
  <c r="E75" i="2" s="1"/>
  <c r="J75" i="2" s="1"/>
  <c r="E92" i="2" s="1"/>
  <c r="J92" i="2" s="1"/>
  <c r="E109" i="2" s="1"/>
  <c r="J109" i="2" s="1"/>
  <c r="B13" i="2"/>
  <c r="B19" i="2"/>
  <c r="G16" i="2"/>
  <c r="C32" i="2"/>
  <c r="H32" i="2" s="1"/>
  <c r="G33" i="2" s="1"/>
  <c r="C35" i="2"/>
  <c r="H9" i="2"/>
  <c r="B16" i="2"/>
  <c r="C29" i="2"/>
  <c r="H29" i="2" s="1"/>
  <c r="G30" i="2" s="1"/>
  <c r="C31" i="2"/>
  <c r="H31" i="2" s="1"/>
  <c r="G32" i="2" s="1"/>
  <c r="H17" i="2"/>
  <c r="B15" i="2"/>
  <c r="H16" i="2"/>
  <c r="C28" i="2"/>
  <c r="H28" i="2" s="1"/>
  <c r="G29" i="2" s="1"/>
  <c r="B14" i="2"/>
  <c r="H13" i="2"/>
  <c r="F15" i="1" l="1"/>
  <c r="F17" i="1" s="1"/>
  <c r="F19" i="1" s="1"/>
  <c r="C33" i="3"/>
  <c r="G17" i="3"/>
  <c r="B36" i="2"/>
  <c r="H35" i="2"/>
  <c r="G36" i="2" s="1"/>
  <c r="B28" i="2"/>
  <c r="H27" i="2"/>
  <c r="G28" i="2" s="1"/>
  <c r="C46" i="3"/>
  <c r="G30" i="3"/>
  <c r="B35" i="3"/>
  <c r="H34" i="3"/>
  <c r="C32" i="3"/>
  <c r="G16" i="3"/>
  <c r="B28" i="3"/>
  <c r="H27" i="3"/>
  <c r="B36" i="3"/>
  <c r="H35" i="3"/>
  <c r="B31" i="3"/>
  <c r="H30" i="3"/>
  <c r="B27" i="3"/>
  <c r="H26" i="3"/>
  <c r="B29" i="3"/>
  <c r="H28" i="3"/>
  <c r="C31" i="3"/>
  <c r="G15" i="3"/>
  <c r="C26" i="2"/>
  <c r="H26" i="2" s="1"/>
  <c r="G27" i="2" s="1"/>
  <c r="G10" i="2"/>
  <c r="B33" i="2"/>
  <c r="G14" i="2"/>
  <c r="C30" i="2"/>
  <c r="H30" i="2" s="1"/>
  <c r="G31" i="2" s="1"/>
  <c r="C44" i="2"/>
  <c r="B29" i="2"/>
  <c r="G17" i="2"/>
  <c r="C33" i="2"/>
  <c r="H33" i="2" s="1"/>
  <c r="G34" i="2" s="1"/>
  <c r="C34" i="2"/>
  <c r="H34" i="2" s="1"/>
  <c r="G35" i="2" s="1"/>
  <c r="G18" i="2"/>
  <c r="B32" i="2"/>
  <c r="B30" i="2"/>
  <c r="C52" i="2"/>
  <c r="F20" i="1" l="1"/>
  <c r="H13" i="1"/>
  <c r="H15" i="1" s="1"/>
  <c r="B34" i="3"/>
  <c r="H33" i="3"/>
  <c r="B33" i="3"/>
  <c r="H32" i="3"/>
  <c r="C52" i="3"/>
  <c r="G36" i="3"/>
  <c r="C51" i="3"/>
  <c r="G35" i="3"/>
  <c r="G31" i="3"/>
  <c r="C47" i="3"/>
  <c r="B32" i="3"/>
  <c r="H31" i="3"/>
  <c r="C45" i="3"/>
  <c r="G29" i="3"/>
  <c r="G28" i="3"/>
  <c r="C44" i="3"/>
  <c r="C43" i="3"/>
  <c r="G27" i="3"/>
  <c r="H46" i="3"/>
  <c r="B47" i="3"/>
  <c r="C49" i="2"/>
  <c r="B27" i="2"/>
  <c r="C48" i="2"/>
  <c r="B53" i="2"/>
  <c r="H52" i="2"/>
  <c r="C45" i="2"/>
  <c r="B35" i="2"/>
  <c r="B45" i="2"/>
  <c r="H44" i="2"/>
  <c r="C46" i="2"/>
  <c r="B34" i="2"/>
  <c r="B31" i="2"/>
  <c r="H17" i="1" l="1"/>
  <c r="H19" i="1" s="1"/>
  <c r="G34" i="3"/>
  <c r="C50" i="3"/>
  <c r="H51" i="3"/>
  <c r="B52" i="3"/>
  <c r="C48" i="3"/>
  <c r="G32" i="3"/>
  <c r="H44" i="3"/>
  <c r="B45" i="3"/>
  <c r="G47" i="3"/>
  <c r="C68" i="3"/>
  <c r="H45" i="3"/>
  <c r="B46" i="3"/>
  <c r="H47" i="3"/>
  <c r="B48" i="3"/>
  <c r="G33" i="3"/>
  <c r="C49" i="3"/>
  <c r="H52" i="3"/>
  <c r="B53" i="3"/>
  <c r="H43" i="3"/>
  <c r="B44" i="3"/>
  <c r="C43" i="2"/>
  <c r="B50" i="2"/>
  <c r="H49" i="2"/>
  <c r="H45" i="2"/>
  <c r="B46" i="2"/>
  <c r="B47" i="2"/>
  <c r="H46" i="2"/>
  <c r="C74" i="2"/>
  <c r="G53" i="2"/>
  <c r="C47" i="2"/>
  <c r="C66" i="2"/>
  <c r="G45" i="2"/>
  <c r="C50" i="2"/>
  <c r="C51" i="2"/>
  <c r="B49" i="2"/>
  <c r="H48" i="2"/>
  <c r="H20" i="1" l="1"/>
  <c r="H50" i="3"/>
  <c r="B51" i="3"/>
  <c r="G48" i="3"/>
  <c r="C69" i="3"/>
  <c r="B69" i="3"/>
  <c r="H68" i="3"/>
  <c r="G45" i="3"/>
  <c r="C66" i="3"/>
  <c r="G44" i="3"/>
  <c r="C65" i="3"/>
  <c r="G46" i="3"/>
  <c r="C67" i="3"/>
  <c r="H48" i="3"/>
  <c r="B49" i="3"/>
  <c r="H49" i="3"/>
  <c r="B50" i="3"/>
  <c r="G53" i="3"/>
  <c r="C74" i="3"/>
  <c r="G52" i="3"/>
  <c r="C73" i="3"/>
  <c r="G50" i="2"/>
  <c r="C71" i="2"/>
  <c r="H43" i="2"/>
  <c r="B44" i="2"/>
  <c r="C68" i="2"/>
  <c r="G47" i="2"/>
  <c r="B67" i="2"/>
  <c r="H66" i="2"/>
  <c r="B51" i="2"/>
  <c r="H50" i="2"/>
  <c r="B75" i="2"/>
  <c r="H74" i="2"/>
  <c r="H51" i="2"/>
  <c r="B52" i="2"/>
  <c r="C70" i="2"/>
  <c r="G49" i="2"/>
  <c r="B48" i="2"/>
  <c r="H47" i="2"/>
  <c r="C67" i="2"/>
  <c r="G46" i="2"/>
  <c r="C72" i="3" l="1"/>
  <c r="G51" i="3"/>
  <c r="B74" i="3"/>
  <c r="H73" i="3"/>
  <c r="C85" i="3"/>
  <c r="G69" i="3"/>
  <c r="B67" i="3"/>
  <c r="H66" i="3"/>
  <c r="G49" i="3"/>
  <c r="C70" i="3"/>
  <c r="B75" i="3"/>
  <c r="H74" i="3"/>
  <c r="B68" i="3"/>
  <c r="H67" i="3"/>
  <c r="B70" i="3"/>
  <c r="H69" i="3"/>
  <c r="B66" i="3"/>
  <c r="H65" i="3"/>
  <c r="G50" i="3"/>
  <c r="C71" i="3"/>
  <c r="C65" i="2"/>
  <c r="G44" i="2"/>
  <c r="B72" i="2"/>
  <c r="H71" i="2"/>
  <c r="C73" i="2"/>
  <c r="G52" i="2"/>
  <c r="G75" i="2"/>
  <c r="C91" i="2"/>
  <c r="B71" i="2"/>
  <c r="H70" i="2"/>
  <c r="C72" i="2"/>
  <c r="G51" i="2"/>
  <c r="C83" i="2"/>
  <c r="G67" i="2"/>
  <c r="B69" i="2"/>
  <c r="H68" i="2"/>
  <c r="B68" i="2"/>
  <c r="H67" i="2"/>
  <c r="C69" i="2"/>
  <c r="G48" i="2"/>
  <c r="B73" i="3" l="1"/>
  <c r="H72" i="3"/>
  <c r="B71" i="3"/>
  <c r="H70" i="3"/>
  <c r="C83" i="3"/>
  <c r="G67" i="3"/>
  <c r="G75" i="3"/>
  <c r="C91" i="3"/>
  <c r="B86" i="3"/>
  <c r="H85" i="3"/>
  <c r="C86" i="3"/>
  <c r="G70" i="3"/>
  <c r="C82" i="3"/>
  <c r="G66" i="3"/>
  <c r="G74" i="3"/>
  <c r="C90" i="3"/>
  <c r="C84" i="3"/>
  <c r="G68" i="3"/>
  <c r="B72" i="3"/>
  <c r="H71" i="3"/>
  <c r="C88" i="2"/>
  <c r="G72" i="2"/>
  <c r="B66" i="2"/>
  <c r="H65" i="2"/>
  <c r="C84" i="2"/>
  <c r="G68" i="2"/>
  <c r="G71" i="2"/>
  <c r="C87" i="2"/>
  <c r="G69" i="2"/>
  <c r="C85" i="2"/>
  <c r="H91" i="2"/>
  <c r="B92" i="2"/>
  <c r="H83" i="2"/>
  <c r="B84" i="2"/>
  <c r="B70" i="2"/>
  <c r="H69" i="2"/>
  <c r="B73" i="2"/>
  <c r="H72" i="2"/>
  <c r="B74" i="2"/>
  <c r="H73" i="2"/>
  <c r="G73" i="3" l="1"/>
  <c r="C89" i="3"/>
  <c r="B85" i="3"/>
  <c r="H84" i="3"/>
  <c r="H91" i="3"/>
  <c r="B92" i="3"/>
  <c r="B83" i="3"/>
  <c r="H82" i="3"/>
  <c r="B84" i="3"/>
  <c r="H83" i="3"/>
  <c r="C102" i="3"/>
  <c r="B103" i="3" s="1"/>
  <c r="G86" i="3"/>
  <c r="H90" i="3"/>
  <c r="B91" i="3"/>
  <c r="C88" i="3"/>
  <c r="G72" i="3"/>
  <c r="C87" i="3"/>
  <c r="G71" i="3"/>
  <c r="B87" i="3"/>
  <c r="N85" i="3" s="1"/>
  <c r="N86" i="3" s="1"/>
  <c r="N88" i="3" s="1"/>
  <c r="N90" i="3" s="1"/>
  <c r="H86" i="3"/>
  <c r="C82" i="2"/>
  <c r="G66" i="2"/>
  <c r="B89" i="2"/>
  <c r="H88" i="2"/>
  <c r="C108" i="2"/>
  <c r="B109" i="2" s="1"/>
  <c r="G92" i="2"/>
  <c r="H85" i="2"/>
  <c r="B86" i="2"/>
  <c r="C90" i="2"/>
  <c r="G74" i="2"/>
  <c r="C86" i="2"/>
  <c r="G70" i="2"/>
  <c r="H87" i="2"/>
  <c r="B88" i="2"/>
  <c r="G73" i="2"/>
  <c r="C89" i="2"/>
  <c r="C100" i="2"/>
  <c r="B101" i="2" s="1"/>
  <c r="G84" i="2"/>
  <c r="H84" i="2"/>
  <c r="B85" i="2"/>
  <c r="B90" i="3" l="1"/>
  <c r="H89" i="3"/>
  <c r="B89" i="3"/>
  <c r="H88" i="3"/>
  <c r="G83" i="3"/>
  <c r="C99" i="3"/>
  <c r="B100" i="3" s="1"/>
  <c r="C107" i="3"/>
  <c r="B108" i="3" s="1"/>
  <c r="G91" i="3"/>
  <c r="C108" i="3"/>
  <c r="B109" i="3" s="1"/>
  <c r="G92" i="3"/>
  <c r="G84" i="3"/>
  <c r="C100" i="3"/>
  <c r="B101" i="3" s="1"/>
  <c r="G85" i="3"/>
  <c r="C101" i="3"/>
  <c r="B102" i="3" s="1"/>
  <c r="C103" i="3"/>
  <c r="B104" i="3" s="1"/>
  <c r="G87" i="3"/>
  <c r="B88" i="3"/>
  <c r="H87" i="3"/>
  <c r="G89" i="2"/>
  <c r="C105" i="2"/>
  <c r="B106" i="2" s="1"/>
  <c r="B83" i="2"/>
  <c r="H82" i="2"/>
  <c r="H90" i="2"/>
  <c r="B91" i="2"/>
  <c r="G86" i="2"/>
  <c r="C102" i="2"/>
  <c r="B103" i="2" s="1"/>
  <c r="H89" i="2"/>
  <c r="B90" i="2"/>
  <c r="C104" i="2"/>
  <c r="B105" i="2" s="1"/>
  <c r="G88" i="2"/>
  <c r="G85" i="2"/>
  <c r="C101" i="2"/>
  <c r="B102" i="2" s="1"/>
  <c r="H86" i="2"/>
  <c r="B87" i="2"/>
  <c r="C106" i="3" l="1"/>
  <c r="B107" i="3" s="1"/>
  <c r="G90" i="3"/>
  <c r="C104" i="3"/>
  <c r="B105" i="3" s="1"/>
  <c r="G88" i="3"/>
  <c r="C105" i="3"/>
  <c r="B106" i="3" s="1"/>
  <c r="G89" i="3"/>
  <c r="C99" i="2"/>
  <c r="B100" i="2" s="1"/>
  <c r="G83" i="2"/>
  <c r="G90" i="2"/>
  <c r="C106" i="2"/>
  <c r="B107" i="2" s="1"/>
  <c r="G87" i="2"/>
  <c r="C103" i="2"/>
  <c r="B104" i="2" s="1"/>
  <c r="G91" i="2"/>
  <c r="C107" i="2"/>
  <c r="B108" i="2" s="1"/>
</calcChain>
</file>

<file path=xl/sharedStrings.xml><?xml version="1.0" encoding="utf-8"?>
<sst xmlns="http://schemas.openxmlformats.org/spreadsheetml/2006/main" count="171" uniqueCount="41">
  <si>
    <t>CALCULO PERSONAS FISICAS</t>
  </si>
  <si>
    <t>ACUMULADAS</t>
  </si>
  <si>
    <t>Impuesto (enero)</t>
  </si>
  <si>
    <t>Impuesto (febrero)</t>
  </si>
  <si>
    <t>Limte inferior</t>
  </si>
  <si>
    <t>Limite superior</t>
  </si>
  <si>
    <t>Cuota fija</t>
  </si>
  <si>
    <t>%</t>
  </si>
  <si>
    <t>En adelante</t>
  </si>
  <si>
    <t>Impuesto (marzo)</t>
  </si>
  <si>
    <t>Impuesto (abril)</t>
  </si>
  <si>
    <t>Impuesto (mayo)</t>
  </si>
  <si>
    <t>Impuesto (junio)</t>
  </si>
  <si>
    <t>Impuesto (julio)</t>
  </si>
  <si>
    <t>Impuesto (agosto)</t>
  </si>
  <si>
    <t>Impuesto (septiembre)</t>
  </si>
  <si>
    <t>Impuesto (octubre)</t>
  </si>
  <si>
    <t>Impuesto (noviembre)</t>
  </si>
  <si>
    <t>Impuesto (diciembre)</t>
  </si>
  <si>
    <t>Tarifa impuesto anual (art. 152)</t>
  </si>
  <si>
    <t>Ingreso</t>
  </si>
  <si>
    <t>CALCULO MENSUAL</t>
  </si>
  <si>
    <t>Exenciones - Deducciones</t>
  </si>
  <si>
    <t>( - )</t>
  </si>
  <si>
    <t>( = )</t>
  </si>
  <si>
    <t>Base</t>
  </si>
  <si>
    <t>L.I.</t>
  </si>
  <si>
    <t>E.L.I.</t>
  </si>
  <si>
    <t>( x )</t>
  </si>
  <si>
    <t>Tasa</t>
  </si>
  <si>
    <t>I.M.</t>
  </si>
  <si>
    <t>( + )</t>
  </si>
  <si>
    <t>C.F.</t>
  </si>
  <si>
    <t>I.S.R.</t>
  </si>
  <si>
    <t>Subsidio Para el Empleo MENSUAL</t>
  </si>
  <si>
    <t>Para ingresos de                    $</t>
  </si>
  <si>
    <t>Hasta ingresos de                    $</t>
  </si>
  <si>
    <t>Crédito al salario mensual</t>
  </si>
  <si>
    <t>SUPE</t>
  </si>
  <si>
    <t>ISR Causado</t>
  </si>
  <si>
    <t>SUPE a favor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</si>
</sst>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0" borderId="0" xfId="0" applyNumberFormat="1"/>
    <xf numFmtId="4" fontId="0" fillId="2" borderId="7" xfId="0" applyNumberFormat="1" applyFill="1" applyBorder="1"/>
    <xf numFmtId="4" fontId="0" fillId="2" borderId="0" xfId="0" applyNumberFormat="1" applyFill="1"/>
    <xf numFmtId="4" fontId="0" fillId="2" borderId="8" xfId="0" applyNumberFormat="1" applyFill="1" applyBorder="1"/>
    <xf numFmtId="4" fontId="0" fillId="2" borderId="0" xfId="0" applyNumberFormat="1" applyFill="1" applyAlignment="1">
      <alignment horizontal="right"/>
    </xf>
    <xf numFmtId="4" fontId="0" fillId="2" borderId="9" xfId="0" applyNumberFormat="1" applyFill="1" applyBorder="1"/>
    <xf numFmtId="4" fontId="0" fillId="2" borderId="10" xfId="0" applyNumberFormat="1" applyFill="1" applyBorder="1" applyAlignment="1">
      <alignment horizontal="right"/>
    </xf>
    <xf numFmtId="4" fontId="0" fillId="2" borderId="10" xfId="0" applyNumberFormat="1" applyFill="1" applyBorder="1"/>
    <xf numFmtId="4" fontId="0" fillId="2" borderId="11" xfId="0" applyNumberFormat="1" applyFill="1" applyBorder="1"/>
    <xf numFmtId="0" fontId="4" fillId="0" borderId="0" xfId="0" applyFont="1"/>
    <xf numFmtId="10" fontId="0" fillId="0" borderId="0" xfId="1" applyNumberFormat="1" applyFont="1"/>
    <xf numFmtId="2" fontId="0" fillId="0" borderId="0" xfId="0" applyNumberFormat="1"/>
    <xf numFmtId="164" fontId="0" fillId="0" borderId="0" xfId="0" applyNumberFormat="1"/>
    <xf numFmtId="4" fontId="6" fillId="2" borderId="2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0" fillId="2" borderId="13" xfId="0" applyFill="1" applyBorder="1"/>
    <xf numFmtId="0" fontId="0" fillId="2" borderId="10" xfId="0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0" fillId="0" borderId="13" xfId="0" applyNumberFormat="1" applyBorder="1" applyProtection="1">
      <protection hidden="1"/>
    </xf>
    <xf numFmtId="10" fontId="0" fillId="0" borderId="13" xfId="0" applyNumberFormat="1" applyBorder="1" applyProtection="1">
      <protection hidden="1"/>
    </xf>
    <xf numFmtId="4" fontId="2" fillId="0" borderId="15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4" fontId="2" fillId="0" borderId="16" xfId="0" applyNumberFormat="1" applyFont="1" applyBorder="1" applyProtection="1">
      <protection hidden="1"/>
    </xf>
    <xf numFmtId="4" fontId="0" fillId="3" borderId="0" xfId="0" applyNumberFormat="1" applyFill="1" applyProtection="1">
      <protection locked="0"/>
    </xf>
    <xf numFmtId="4" fontId="0" fillId="3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E8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56</xdr:row>
      <xdr:rowOff>123825</xdr:rowOff>
    </xdr:from>
    <xdr:to>
      <xdr:col>9</xdr:col>
      <xdr:colOff>609600</xdr:colOff>
      <xdr:row>60</xdr:row>
      <xdr:rowOff>104774</xdr:rowOff>
    </xdr:to>
    <xdr:pic>
      <xdr:nvPicPr>
        <xdr:cNvPr id="7" name="0 Imagen">
          <a:extLst>
            <a:ext uri="{FF2B5EF4-FFF2-40B4-BE49-F238E27FC236}">
              <a16:creationId xmlns="" xmlns:a16="http://schemas.microsoft.com/office/drawing/2014/main" id="{13924769-E95E-43AF-89E3-0BFBB29E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9291638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0</xdr:row>
      <xdr:rowOff>114300</xdr:rowOff>
    </xdr:from>
    <xdr:to>
      <xdr:col>9</xdr:col>
      <xdr:colOff>666750</xdr:colOff>
      <xdr:row>4</xdr:row>
      <xdr:rowOff>100013</xdr:rowOff>
    </xdr:to>
    <xdr:pic>
      <xdr:nvPicPr>
        <xdr:cNvPr id="8" name="0 Imagen">
          <a:extLst>
            <a:ext uri="{FF2B5EF4-FFF2-40B4-BE49-F238E27FC236}">
              <a16:creationId xmlns="" xmlns:a16="http://schemas.microsoft.com/office/drawing/2014/main" id="{AD6DE8C1-8544-4DA3-AF62-C5F4822D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4300"/>
          <a:ext cx="600075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56</xdr:row>
      <xdr:rowOff>123825</xdr:rowOff>
    </xdr:from>
    <xdr:to>
      <xdr:col>9</xdr:col>
      <xdr:colOff>609600</xdr:colOff>
      <xdr:row>60</xdr:row>
      <xdr:rowOff>104774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41EE8025-AA87-456C-8AAB-389F126B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9291638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0</xdr:row>
      <xdr:rowOff>114300</xdr:rowOff>
    </xdr:from>
    <xdr:to>
      <xdr:col>9</xdr:col>
      <xdr:colOff>666750</xdr:colOff>
      <xdr:row>4</xdr:row>
      <xdr:rowOff>100013</xdr:rowOff>
    </xdr:to>
    <xdr:pic>
      <xdr:nvPicPr>
        <xdr:cNvPr id="3" name="0 Imagen">
          <a:extLst>
            <a:ext uri="{FF2B5EF4-FFF2-40B4-BE49-F238E27FC236}">
              <a16:creationId xmlns="" xmlns:a16="http://schemas.microsoft.com/office/drawing/2014/main" id="{94C7B5AB-8E7E-4E79-A125-1FB31526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4300"/>
          <a:ext cx="600075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407277</xdr:colOff>
      <xdr:row>4</xdr:row>
      <xdr:rowOff>118241</xdr:rowOff>
    </xdr:from>
    <xdr:to>
      <xdr:col>7</xdr:col>
      <xdr:colOff>656897</xdr:colOff>
      <xdr:row>6</xdr:row>
      <xdr:rowOff>151086</xdr:rowOff>
    </xdr:to>
    <xdr:sp macro="" textlink="">
      <xdr:nvSpPr>
        <xdr:cNvPr id="2" name="Rectángulo redondeado 1"/>
        <xdr:cNvSpPr/>
      </xdr:nvSpPr>
      <xdr:spPr>
        <a:xfrm>
          <a:off x="3901967" y="880241"/>
          <a:ext cx="1773620" cy="413845"/>
        </a:xfrm>
        <a:prstGeom prst="roundRect">
          <a:avLst/>
        </a:prstGeom>
        <a:solidFill>
          <a:srgbClr val="EE8E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 b="1">
              <a:solidFill>
                <a:schemeClr val="tx1">
                  <a:lumMod val="85000"/>
                  <a:lumOff val="15000"/>
                </a:schemeClr>
              </a:solidFill>
              <a:latin typeface="Cambria Math" panose="02040503050406030204" pitchFamily="18" charset="0"/>
              <a:ea typeface="Cambria Math" panose="02040503050406030204" pitchFamily="18" charset="0"/>
            </a:rPr>
            <a:t>Solo teclear estos</a:t>
          </a:r>
          <a:r>
            <a:rPr lang="es-MX" sz="1100" b="1" baseline="0">
              <a:solidFill>
                <a:schemeClr val="tx1">
                  <a:lumMod val="85000"/>
                  <a:lumOff val="15000"/>
                </a:schemeClr>
              </a:solidFill>
              <a:latin typeface="Cambria Math" panose="02040503050406030204" pitchFamily="18" charset="0"/>
              <a:ea typeface="Cambria Math" panose="02040503050406030204" pitchFamily="18" charset="0"/>
            </a:rPr>
            <a:t> valores</a:t>
          </a:r>
        </a:p>
        <a:p>
          <a:pPr algn="ctr"/>
          <a:endParaRPr lang="es-MX" sz="1100" b="1">
            <a:solidFill>
              <a:schemeClr val="tx1">
                <a:lumMod val="85000"/>
                <a:lumOff val="15000"/>
              </a:schemeClr>
            </a:solidFill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twoCellAnchor>
  <xdr:twoCellAnchor>
    <xdr:from>
      <xdr:col>6</xdr:col>
      <xdr:colOff>72258</xdr:colOff>
      <xdr:row>6</xdr:row>
      <xdr:rowOff>151086</xdr:rowOff>
    </xdr:from>
    <xdr:to>
      <xdr:col>6</xdr:col>
      <xdr:colOff>302172</xdr:colOff>
      <xdr:row>8</xdr:row>
      <xdr:rowOff>144517</xdr:rowOff>
    </xdr:to>
    <xdr:cxnSp macro="">
      <xdr:nvCxnSpPr>
        <xdr:cNvPr id="4" name="Conector recto de flecha 3"/>
        <xdr:cNvCxnSpPr/>
      </xdr:nvCxnSpPr>
      <xdr:spPr>
        <a:xfrm flipH="1">
          <a:off x="4328948" y="1294086"/>
          <a:ext cx="229914" cy="374431"/>
        </a:xfrm>
        <a:prstGeom prst="straightConnector1">
          <a:avLst/>
        </a:prstGeom>
        <a:ln w="38100">
          <a:solidFill>
            <a:srgbClr val="EE8E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Leal/Dropbox/O%20F%20I%20C%20I%20N%20A/Tarifas/2022/tarifa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Leal/Dropbox/O%20F%20I%20C%20I%20N%20A/Tarifas/2023/tarifas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, QUINCENAL, ETC."/>
      <sheetName val="RIF"/>
      <sheetName val="ACUMULADAS"/>
      <sheetName val="ANUAL"/>
    </sheetNames>
    <sheetDataSet>
      <sheetData sheetId="0">
        <row r="2">
          <cell r="B2" t="str">
            <v>TARIFAS EJERCICIO 2022</v>
          </cell>
        </row>
        <row r="6">
          <cell r="C6">
            <v>644.58000000000004</v>
          </cell>
          <cell r="D6">
            <v>0</v>
          </cell>
        </row>
        <row r="7">
          <cell r="C7">
            <v>5470.92</v>
          </cell>
          <cell r="D7">
            <v>12.38</v>
          </cell>
        </row>
        <row r="8">
          <cell r="C8">
            <v>9614.66</v>
          </cell>
          <cell r="D8">
            <v>321.26</v>
          </cell>
        </row>
        <row r="9">
          <cell r="C9">
            <v>11176.62</v>
          </cell>
          <cell r="D9">
            <v>772.1</v>
          </cell>
        </row>
        <row r="10">
          <cell r="C10">
            <v>13381.47</v>
          </cell>
          <cell r="D10">
            <v>1022.01</v>
          </cell>
        </row>
        <row r="11">
          <cell r="C11">
            <v>26988.5</v>
          </cell>
          <cell r="D11">
            <v>1417.12</v>
          </cell>
        </row>
        <row r="12">
          <cell r="C12">
            <v>42537.58</v>
          </cell>
          <cell r="D12">
            <v>4323.58</v>
          </cell>
        </row>
        <row r="13">
          <cell r="C13">
            <v>81211.25</v>
          </cell>
          <cell r="D13">
            <v>7980.73</v>
          </cell>
        </row>
        <row r="14">
          <cell r="C14">
            <v>108281.67</v>
          </cell>
          <cell r="D14">
            <v>19582.830000000002</v>
          </cell>
        </row>
        <row r="15">
          <cell r="C15">
            <v>324845.01</v>
          </cell>
          <cell r="D15">
            <v>28245.360000000001</v>
          </cell>
        </row>
        <row r="16">
          <cell r="D16">
            <v>101876.9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, QUINCENAL, ETC."/>
      <sheetName val="RIF"/>
      <sheetName val="ACUMULADAS"/>
      <sheetName val="ANUAL"/>
    </sheetNames>
    <sheetDataSet>
      <sheetData sheetId="0">
        <row r="2">
          <cell r="B2" t="str">
            <v>TARIFAS EJERCICIO 2023</v>
          </cell>
        </row>
        <row r="6">
          <cell r="C6">
            <v>746.04</v>
          </cell>
          <cell r="D6">
            <v>0</v>
          </cell>
        </row>
        <row r="7">
          <cell r="C7">
            <v>6332.05</v>
          </cell>
          <cell r="D7">
            <v>14.32</v>
          </cell>
        </row>
        <row r="8">
          <cell r="C8">
            <v>11128.01</v>
          </cell>
          <cell r="D8">
            <v>371.83</v>
          </cell>
        </row>
        <row r="9">
          <cell r="C9">
            <v>12935.82</v>
          </cell>
          <cell r="D9">
            <v>893.63</v>
          </cell>
        </row>
        <row r="10">
          <cell r="C10">
            <v>15487.71</v>
          </cell>
          <cell r="D10">
            <v>1182.8800000000001</v>
          </cell>
        </row>
        <row r="11">
          <cell r="C11">
            <v>31236.49</v>
          </cell>
          <cell r="D11">
            <v>1640.18</v>
          </cell>
        </row>
        <row r="12">
          <cell r="C12">
            <v>49233</v>
          </cell>
          <cell r="D12">
            <v>5004.12</v>
          </cell>
        </row>
        <row r="13">
          <cell r="C13">
            <v>93993.9</v>
          </cell>
          <cell r="D13">
            <v>9236.89</v>
          </cell>
        </row>
        <row r="14">
          <cell r="C14">
            <v>125325.2</v>
          </cell>
          <cell r="D14">
            <v>22665.17</v>
          </cell>
        </row>
        <row r="15">
          <cell r="C15">
            <v>375975.61</v>
          </cell>
          <cell r="D15">
            <v>32691.18</v>
          </cell>
        </row>
        <row r="16">
          <cell r="D16">
            <v>117912.32000000001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7"/>
  <sheetViews>
    <sheetView topLeftCell="A18" zoomScale="145" zoomScaleNormal="145" workbookViewId="0">
      <selection activeCell="A20" sqref="A20"/>
    </sheetView>
  </sheetViews>
  <sheetFormatPr baseColWidth="10" defaultRowHeight="15" x14ac:dyDescent="0.25"/>
  <cols>
    <col min="1" max="1" width="3.7109375" customWidth="1"/>
    <col min="6" max="6" width="3.7109375" customWidth="1"/>
    <col min="8" max="9" width="11.7109375" bestFit="1" customWidth="1"/>
    <col min="14" max="14" width="13.140625" bestFit="1" customWidth="1"/>
    <col min="257" max="257" width="3.7109375" customWidth="1"/>
    <col min="262" max="262" width="3.7109375" customWidth="1"/>
    <col min="264" max="265" width="11.7109375" bestFit="1" customWidth="1"/>
    <col min="270" max="270" width="13.140625" bestFit="1" customWidth="1"/>
    <col min="513" max="513" width="3.7109375" customWidth="1"/>
    <col min="518" max="518" width="3.7109375" customWidth="1"/>
    <col min="520" max="521" width="11.7109375" bestFit="1" customWidth="1"/>
    <col min="526" max="526" width="13.140625" bestFit="1" customWidth="1"/>
    <col min="769" max="769" width="3.7109375" customWidth="1"/>
    <col min="774" max="774" width="3.7109375" customWidth="1"/>
    <col min="776" max="777" width="11.7109375" bestFit="1" customWidth="1"/>
    <col min="782" max="782" width="13.140625" bestFit="1" customWidth="1"/>
    <col min="1025" max="1025" width="3.7109375" customWidth="1"/>
    <col min="1030" max="1030" width="3.7109375" customWidth="1"/>
    <col min="1032" max="1033" width="11.7109375" bestFit="1" customWidth="1"/>
    <col min="1038" max="1038" width="13.140625" bestFit="1" customWidth="1"/>
    <col min="1281" max="1281" width="3.7109375" customWidth="1"/>
    <col min="1286" max="1286" width="3.7109375" customWidth="1"/>
    <col min="1288" max="1289" width="11.7109375" bestFit="1" customWidth="1"/>
    <col min="1294" max="1294" width="13.140625" bestFit="1" customWidth="1"/>
    <col min="1537" max="1537" width="3.7109375" customWidth="1"/>
    <col min="1542" max="1542" width="3.7109375" customWidth="1"/>
    <col min="1544" max="1545" width="11.7109375" bestFit="1" customWidth="1"/>
    <col min="1550" max="1550" width="13.140625" bestFit="1" customWidth="1"/>
    <col min="1793" max="1793" width="3.7109375" customWidth="1"/>
    <col min="1798" max="1798" width="3.7109375" customWidth="1"/>
    <col min="1800" max="1801" width="11.7109375" bestFit="1" customWidth="1"/>
    <col min="1806" max="1806" width="13.140625" bestFit="1" customWidth="1"/>
    <col min="2049" max="2049" width="3.7109375" customWidth="1"/>
    <col min="2054" max="2054" width="3.7109375" customWidth="1"/>
    <col min="2056" max="2057" width="11.7109375" bestFit="1" customWidth="1"/>
    <col min="2062" max="2062" width="13.140625" bestFit="1" customWidth="1"/>
    <col min="2305" max="2305" width="3.7109375" customWidth="1"/>
    <col min="2310" max="2310" width="3.7109375" customWidth="1"/>
    <col min="2312" max="2313" width="11.7109375" bestFit="1" customWidth="1"/>
    <col min="2318" max="2318" width="13.140625" bestFit="1" customWidth="1"/>
    <col min="2561" max="2561" width="3.7109375" customWidth="1"/>
    <col min="2566" max="2566" width="3.7109375" customWidth="1"/>
    <col min="2568" max="2569" width="11.7109375" bestFit="1" customWidth="1"/>
    <col min="2574" max="2574" width="13.140625" bestFit="1" customWidth="1"/>
    <col min="2817" max="2817" width="3.7109375" customWidth="1"/>
    <col min="2822" max="2822" width="3.7109375" customWidth="1"/>
    <col min="2824" max="2825" width="11.7109375" bestFit="1" customWidth="1"/>
    <col min="2830" max="2830" width="13.140625" bestFit="1" customWidth="1"/>
    <col min="3073" max="3073" width="3.7109375" customWidth="1"/>
    <col min="3078" max="3078" width="3.7109375" customWidth="1"/>
    <col min="3080" max="3081" width="11.7109375" bestFit="1" customWidth="1"/>
    <col min="3086" max="3086" width="13.140625" bestFit="1" customWidth="1"/>
    <col min="3329" max="3329" width="3.7109375" customWidth="1"/>
    <col min="3334" max="3334" width="3.7109375" customWidth="1"/>
    <col min="3336" max="3337" width="11.7109375" bestFit="1" customWidth="1"/>
    <col min="3342" max="3342" width="13.140625" bestFit="1" customWidth="1"/>
    <col min="3585" max="3585" width="3.7109375" customWidth="1"/>
    <col min="3590" max="3590" width="3.7109375" customWidth="1"/>
    <col min="3592" max="3593" width="11.7109375" bestFit="1" customWidth="1"/>
    <col min="3598" max="3598" width="13.140625" bestFit="1" customWidth="1"/>
    <col min="3841" max="3841" width="3.7109375" customWidth="1"/>
    <col min="3846" max="3846" width="3.7109375" customWidth="1"/>
    <col min="3848" max="3849" width="11.7109375" bestFit="1" customWidth="1"/>
    <col min="3854" max="3854" width="13.140625" bestFit="1" customWidth="1"/>
    <col min="4097" max="4097" width="3.7109375" customWidth="1"/>
    <col min="4102" max="4102" width="3.7109375" customWidth="1"/>
    <col min="4104" max="4105" width="11.7109375" bestFit="1" customWidth="1"/>
    <col min="4110" max="4110" width="13.140625" bestFit="1" customWidth="1"/>
    <col min="4353" max="4353" width="3.7109375" customWidth="1"/>
    <col min="4358" max="4358" width="3.7109375" customWidth="1"/>
    <col min="4360" max="4361" width="11.7109375" bestFit="1" customWidth="1"/>
    <col min="4366" max="4366" width="13.140625" bestFit="1" customWidth="1"/>
    <col min="4609" max="4609" width="3.7109375" customWidth="1"/>
    <col min="4614" max="4614" width="3.7109375" customWidth="1"/>
    <col min="4616" max="4617" width="11.7109375" bestFit="1" customWidth="1"/>
    <col min="4622" max="4622" width="13.140625" bestFit="1" customWidth="1"/>
    <col min="4865" max="4865" width="3.7109375" customWidth="1"/>
    <col min="4870" max="4870" width="3.7109375" customWidth="1"/>
    <col min="4872" max="4873" width="11.7109375" bestFit="1" customWidth="1"/>
    <col min="4878" max="4878" width="13.140625" bestFit="1" customWidth="1"/>
    <col min="5121" max="5121" width="3.7109375" customWidth="1"/>
    <col min="5126" max="5126" width="3.7109375" customWidth="1"/>
    <col min="5128" max="5129" width="11.7109375" bestFit="1" customWidth="1"/>
    <col min="5134" max="5134" width="13.140625" bestFit="1" customWidth="1"/>
    <col min="5377" max="5377" width="3.7109375" customWidth="1"/>
    <col min="5382" max="5382" width="3.7109375" customWidth="1"/>
    <col min="5384" max="5385" width="11.7109375" bestFit="1" customWidth="1"/>
    <col min="5390" max="5390" width="13.140625" bestFit="1" customWidth="1"/>
    <col min="5633" max="5633" width="3.7109375" customWidth="1"/>
    <col min="5638" max="5638" width="3.7109375" customWidth="1"/>
    <col min="5640" max="5641" width="11.7109375" bestFit="1" customWidth="1"/>
    <col min="5646" max="5646" width="13.140625" bestFit="1" customWidth="1"/>
    <col min="5889" max="5889" width="3.7109375" customWidth="1"/>
    <col min="5894" max="5894" width="3.7109375" customWidth="1"/>
    <col min="5896" max="5897" width="11.7109375" bestFit="1" customWidth="1"/>
    <col min="5902" max="5902" width="13.140625" bestFit="1" customWidth="1"/>
    <col min="6145" max="6145" width="3.7109375" customWidth="1"/>
    <col min="6150" max="6150" width="3.7109375" customWidth="1"/>
    <col min="6152" max="6153" width="11.7109375" bestFit="1" customWidth="1"/>
    <col min="6158" max="6158" width="13.140625" bestFit="1" customWidth="1"/>
    <col min="6401" max="6401" width="3.7109375" customWidth="1"/>
    <col min="6406" max="6406" width="3.7109375" customWidth="1"/>
    <col min="6408" max="6409" width="11.7109375" bestFit="1" customWidth="1"/>
    <col min="6414" max="6414" width="13.140625" bestFit="1" customWidth="1"/>
    <col min="6657" max="6657" width="3.7109375" customWidth="1"/>
    <col min="6662" max="6662" width="3.7109375" customWidth="1"/>
    <col min="6664" max="6665" width="11.7109375" bestFit="1" customWidth="1"/>
    <col min="6670" max="6670" width="13.140625" bestFit="1" customWidth="1"/>
    <col min="6913" max="6913" width="3.7109375" customWidth="1"/>
    <col min="6918" max="6918" width="3.7109375" customWidth="1"/>
    <col min="6920" max="6921" width="11.7109375" bestFit="1" customWidth="1"/>
    <col min="6926" max="6926" width="13.140625" bestFit="1" customWidth="1"/>
    <col min="7169" max="7169" width="3.7109375" customWidth="1"/>
    <col min="7174" max="7174" width="3.7109375" customWidth="1"/>
    <col min="7176" max="7177" width="11.7109375" bestFit="1" customWidth="1"/>
    <col min="7182" max="7182" width="13.140625" bestFit="1" customWidth="1"/>
    <col min="7425" max="7425" width="3.7109375" customWidth="1"/>
    <col min="7430" max="7430" width="3.7109375" customWidth="1"/>
    <col min="7432" max="7433" width="11.7109375" bestFit="1" customWidth="1"/>
    <col min="7438" max="7438" width="13.140625" bestFit="1" customWidth="1"/>
    <col min="7681" max="7681" width="3.7109375" customWidth="1"/>
    <col min="7686" max="7686" width="3.7109375" customWidth="1"/>
    <col min="7688" max="7689" width="11.7109375" bestFit="1" customWidth="1"/>
    <col min="7694" max="7694" width="13.140625" bestFit="1" customWidth="1"/>
    <col min="7937" max="7937" width="3.7109375" customWidth="1"/>
    <col min="7942" max="7942" width="3.7109375" customWidth="1"/>
    <col min="7944" max="7945" width="11.7109375" bestFit="1" customWidth="1"/>
    <col min="7950" max="7950" width="13.140625" bestFit="1" customWidth="1"/>
    <col min="8193" max="8193" width="3.7109375" customWidth="1"/>
    <col min="8198" max="8198" width="3.7109375" customWidth="1"/>
    <col min="8200" max="8201" width="11.7109375" bestFit="1" customWidth="1"/>
    <col min="8206" max="8206" width="13.140625" bestFit="1" customWidth="1"/>
    <col min="8449" max="8449" width="3.7109375" customWidth="1"/>
    <col min="8454" max="8454" width="3.7109375" customWidth="1"/>
    <col min="8456" max="8457" width="11.7109375" bestFit="1" customWidth="1"/>
    <col min="8462" max="8462" width="13.140625" bestFit="1" customWidth="1"/>
    <col min="8705" max="8705" width="3.7109375" customWidth="1"/>
    <col min="8710" max="8710" width="3.7109375" customWidth="1"/>
    <col min="8712" max="8713" width="11.7109375" bestFit="1" customWidth="1"/>
    <col min="8718" max="8718" width="13.140625" bestFit="1" customWidth="1"/>
    <col min="8961" max="8961" width="3.7109375" customWidth="1"/>
    <col min="8966" max="8966" width="3.7109375" customWidth="1"/>
    <col min="8968" max="8969" width="11.7109375" bestFit="1" customWidth="1"/>
    <col min="8974" max="8974" width="13.140625" bestFit="1" customWidth="1"/>
    <col min="9217" max="9217" width="3.7109375" customWidth="1"/>
    <col min="9222" max="9222" width="3.7109375" customWidth="1"/>
    <col min="9224" max="9225" width="11.7109375" bestFit="1" customWidth="1"/>
    <col min="9230" max="9230" width="13.140625" bestFit="1" customWidth="1"/>
    <col min="9473" max="9473" width="3.7109375" customWidth="1"/>
    <col min="9478" max="9478" width="3.7109375" customWidth="1"/>
    <col min="9480" max="9481" width="11.7109375" bestFit="1" customWidth="1"/>
    <col min="9486" max="9486" width="13.140625" bestFit="1" customWidth="1"/>
    <col min="9729" max="9729" width="3.7109375" customWidth="1"/>
    <col min="9734" max="9734" width="3.7109375" customWidth="1"/>
    <col min="9736" max="9737" width="11.7109375" bestFit="1" customWidth="1"/>
    <col min="9742" max="9742" width="13.140625" bestFit="1" customWidth="1"/>
    <col min="9985" max="9985" width="3.7109375" customWidth="1"/>
    <col min="9990" max="9990" width="3.7109375" customWidth="1"/>
    <col min="9992" max="9993" width="11.7109375" bestFit="1" customWidth="1"/>
    <col min="9998" max="9998" width="13.140625" bestFit="1" customWidth="1"/>
    <col min="10241" max="10241" width="3.7109375" customWidth="1"/>
    <col min="10246" max="10246" width="3.7109375" customWidth="1"/>
    <col min="10248" max="10249" width="11.7109375" bestFit="1" customWidth="1"/>
    <col min="10254" max="10254" width="13.140625" bestFit="1" customWidth="1"/>
    <col min="10497" max="10497" width="3.7109375" customWidth="1"/>
    <col min="10502" max="10502" width="3.7109375" customWidth="1"/>
    <col min="10504" max="10505" width="11.7109375" bestFit="1" customWidth="1"/>
    <col min="10510" max="10510" width="13.140625" bestFit="1" customWidth="1"/>
    <col min="10753" max="10753" width="3.7109375" customWidth="1"/>
    <col min="10758" max="10758" width="3.7109375" customWidth="1"/>
    <col min="10760" max="10761" width="11.7109375" bestFit="1" customWidth="1"/>
    <col min="10766" max="10766" width="13.140625" bestFit="1" customWidth="1"/>
    <col min="11009" max="11009" width="3.7109375" customWidth="1"/>
    <col min="11014" max="11014" width="3.7109375" customWidth="1"/>
    <col min="11016" max="11017" width="11.7109375" bestFit="1" customWidth="1"/>
    <col min="11022" max="11022" width="13.140625" bestFit="1" customWidth="1"/>
    <col min="11265" max="11265" width="3.7109375" customWidth="1"/>
    <col min="11270" max="11270" width="3.7109375" customWidth="1"/>
    <col min="11272" max="11273" width="11.7109375" bestFit="1" customWidth="1"/>
    <col min="11278" max="11278" width="13.140625" bestFit="1" customWidth="1"/>
    <col min="11521" max="11521" width="3.7109375" customWidth="1"/>
    <col min="11526" max="11526" width="3.7109375" customWidth="1"/>
    <col min="11528" max="11529" width="11.7109375" bestFit="1" customWidth="1"/>
    <col min="11534" max="11534" width="13.140625" bestFit="1" customWidth="1"/>
    <col min="11777" max="11777" width="3.7109375" customWidth="1"/>
    <col min="11782" max="11782" width="3.7109375" customWidth="1"/>
    <col min="11784" max="11785" width="11.7109375" bestFit="1" customWidth="1"/>
    <col min="11790" max="11790" width="13.140625" bestFit="1" customWidth="1"/>
    <col min="12033" max="12033" width="3.7109375" customWidth="1"/>
    <col min="12038" max="12038" width="3.7109375" customWidth="1"/>
    <col min="12040" max="12041" width="11.7109375" bestFit="1" customWidth="1"/>
    <col min="12046" max="12046" width="13.140625" bestFit="1" customWidth="1"/>
    <col min="12289" max="12289" width="3.7109375" customWidth="1"/>
    <col min="12294" max="12294" width="3.7109375" customWidth="1"/>
    <col min="12296" max="12297" width="11.7109375" bestFit="1" customWidth="1"/>
    <col min="12302" max="12302" width="13.140625" bestFit="1" customWidth="1"/>
    <col min="12545" max="12545" width="3.7109375" customWidth="1"/>
    <col min="12550" max="12550" width="3.7109375" customWidth="1"/>
    <col min="12552" max="12553" width="11.7109375" bestFit="1" customWidth="1"/>
    <col min="12558" max="12558" width="13.140625" bestFit="1" customWidth="1"/>
    <col min="12801" max="12801" width="3.7109375" customWidth="1"/>
    <col min="12806" max="12806" width="3.7109375" customWidth="1"/>
    <col min="12808" max="12809" width="11.7109375" bestFit="1" customWidth="1"/>
    <col min="12814" max="12814" width="13.140625" bestFit="1" customWidth="1"/>
    <col min="13057" max="13057" width="3.7109375" customWidth="1"/>
    <col min="13062" max="13062" width="3.7109375" customWidth="1"/>
    <col min="13064" max="13065" width="11.7109375" bestFit="1" customWidth="1"/>
    <col min="13070" max="13070" width="13.140625" bestFit="1" customWidth="1"/>
    <col min="13313" max="13313" width="3.7109375" customWidth="1"/>
    <col min="13318" max="13318" width="3.7109375" customWidth="1"/>
    <col min="13320" max="13321" width="11.7109375" bestFit="1" customWidth="1"/>
    <col min="13326" max="13326" width="13.140625" bestFit="1" customWidth="1"/>
    <col min="13569" max="13569" width="3.7109375" customWidth="1"/>
    <col min="13574" max="13574" width="3.7109375" customWidth="1"/>
    <col min="13576" max="13577" width="11.7109375" bestFit="1" customWidth="1"/>
    <col min="13582" max="13582" width="13.140625" bestFit="1" customWidth="1"/>
    <col min="13825" max="13825" width="3.7109375" customWidth="1"/>
    <col min="13830" max="13830" width="3.7109375" customWidth="1"/>
    <col min="13832" max="13833" width="11.7109375" bestFit="1" customWidth="1"/>
    <col min="13838" max="13838" width="13.140625" bestFit="1" customWidth="1"/>
    <col min="14081" max="14081" width="3.7109375" customWidth="1"/>
    <col min="14086" max="14086" width="3.7109375" customWidth="1"/>
    <col min="14088" max="14089" width="11.7109375" bestFit="1" customWidth="1"/>
    <col min="14094" max="14094" width="13.140625" bestFit="1" customWidth="1"/>
    <col min="14337" max="14337" width="3.7109375" customWidth="1"/>
    <col min="14342" max="14342" width="3.7109375" customWidth="1"/>
    <col min="14344" max="14345" width="11.7109375" bestFit="1" customWidth="1"/>
    <col min="14350" max="14350" width="13.140625" bestFit="1" customWidth="1"/>
    <col min="14593" max="14593" width="3.7109375" customWidth="1"/>
    <col min="14598" max="14598" width="3.7109375" customWidth="1"/>
    <col min="14600" max="14601" width="11.7109375" bestFit="1" customWidth="1"/>
    <col min="14606" max="14606" width="13.140625" bestFit="1" customWidth="1"/>
    <col min="14849" max="14849" width="3.7109375" customWidth="1"/>
    <col min="14854" max="14854" width="3.7109375" customWidth="1"/>
    <col min="14856" max="14857" width="11.7109375" bestFit="1" customWidth="1"/>
    <col min="14862" max="14862" width="13.140625" bestFit="1" customWidth="1"/>
    <col min="15105" max="15105" width="3.7109375" customWidth="1"/>
    <col min="15110" max="15110" width="3.7109375" customWidth="1"/>
    <col min="15112" max="15113" width="11.7109375" bestFit="1" customWidth="1"/>
    <col min="15118" max="15118" width="13.140625" bestFit="1" customWidth="1"/>
    <col min="15361" max="15361" width="3.7109375" customWidth="1"/>
    <col min="15366" max="15366" width="3.7109375" customWidth="1"/>
    <col min="15368" max="15369" width="11.7109375" bestFit="1" customWidth="1"/>
    <col min="15374" max="15374" width="13.140625" bestFit="1" customWidth="1"/>
    <col min="15617" max="15617" width="3.7109375" customWidth="1"/>
    <col min="15622" max="15622" width="3.7109375" customWidth="1"/>
    <col min="15624" max="15625" width="11.7109375" bestFit="1" customWidth="1"/>
    <col min="15630" max="15630" width="13.140625" bestFit="1" customWidth="1"/>
    <col min="15873" max="15873" width="3.7109375" customWidth="1"/>
    <col min="15878" max="15878" width="3.7109375" customWidth="1"/>
    <col min="15880" max="15881" width="11.7109375" bestFit="1" customWidth="1"/>
    <col min="15886" max="15886" width="13.140625" bestFit="1" customWidth="1"/>
    <col min="16129" max="16129" width="3.7109375" customWidth="1"/>
    <col min="16134" max="16134" width="3.7109375" customWidth="1"/>
    <col min="16136" max="16137" width="11.7109375" bestFit="1" customWidth="1"/>
    <col min="16142" max="16142" width="13.140625" bestFit="1" customWidth="1"/>
  </cols>
  <sheetData>
    <row r="2" spans="2:16" x14ac:dyDescent="0.25">
      <c r="B2" s="1" t="str">
        <f>+'[1]MENSUAL, QUINCENAL, ETC.'!B2</f>
        <v>TARIFAS EJERCICIO 2022</v>
      </c>
    </row>
    <row r="3" spans="2:16" x14ac:dyDescent="0.25">
      <c r="B3" s="1" t="s">
        <v>1</v>
      </c>
    </row>
    <row r="4" spans="2:16" x14ac:dyDescent="0.25">
      <c r="B4" s="1"/>
    </row>
    <row r="5" spans="2:16" x14ac:dyDescent="0.25">
      <c r="B5" s="1"/>
    </row>
    <row r="6" spans="2:16" ht="15.75" thickBot="1" x14ac:dyDescent="0.3"/>
    <row r="7" spans="2:16" ht="15.75" thickBot="1" x14ac:dyDescent="0.3">
      <c r="B7" s="44" t="s">
        <v>2</v>
      </c>
      <c r="C7" s="45"/>
      <c r="D7" s="45"/>
      <c r="E7" s="46"/>
      <c r="F7" s="2"/>
      <c r="G7" s="44" t="s">
        <v>3</v>
      </c>
      <c r="H7" s="45"/>
      <c r="I7" s="45"/>
      <c r="J7" s="46"/>
      <c r="M7" s="47" t="s">
        <v>19</v>
      </c>
      <c r="N7" s="48"/>
      <c r="O7" s="48"/>
      <c r="P7" s="49"/>
    </row>
    <row r="8" spans="2:16" ht="15.75" thickBot="1" x14ac:dyDescent="0.3">
      <c r="B8" s="3" t="s">
        <v>4</v>
      </c>
      <c r="C8" s="4" t="s">
        <v>5</v>
      </c>
      <c r="D8" s="4" t="s">
        <v>6</v>
      </c>
      <c r="E8" s="5" t="s">
        <v>7</v>
      </c>
      <c r="F8" s="6"/>
      <c r="G8" s="3" t="s">
        <v>4</v>
      </c>
      <c r="H8" s="4" t="s">
        <v>5</v>
      </c>
      <c r="I8" s="4" t="s">
        <v>6</v>
      </c>
      <c r="J8" s="5" t="s">
        <v>7</v>
      </c>
      <c r="M8" s="24" t="s">
        <v>4</v>
      </c>
      <c r="N8" s="25" t="s">
        <v>5</v>
      </c>
      <c r="O8" s="25" t="s">
        <v>6</v>
      </c>
      <c r="P8" s="26" t="s">
        <v>7</v>
      </c>
    </row>
    <row r="9" spans="2:16" ht="12.75" customHeight="1" x14ac:dyDescent="0.25">
      <c r="B9" s="7">
        <v>0.01</v>
      </c>
      <c r="C9" s="8">
        <f>+'[1]MENSUAL, QUINCENAL, ETC.'!C6</f>
        <v>644.58000000000004</v>
      </c>
      <c r="D9" s="8">
        <f>+'[1]MENSUAL, QUINCENAL, ETC.'!D6</f>
        <v>0</v>
      </c>
      <c r="E9" s="9">
        <v>1.92</v>
      </c>
      <c r="F9" s="10"/>
      <c r="G9" s="7">
        <v>0.01</v>
      </c>
      <c r="H9" s="8">
        <f t="shared" ref="H9:I19" si="0">+C9+C9</f>
        <v>1289.1600000000001</v>
      </c>
      <c r="I9" s="8">
        <v>0</v>
      </c>
      <c r="J9" s="9">
        <f t="shared" ref="J9:J19" si="1">+E9</f>
        <v>1.92</v>
      </c>
      <c r="M9" s="11">
        <v>0.01</v>
      </c>
      <c r="N9" s="12">
        <v>7735</v>
      </c>
      <c r="O9" s="12">
        <v>0</v>
      </c>
      <c r="P9" s="13">
        <v>1.92</v>
      </c>
    </row>
    <row r="10" spans="2:16" x14ac:dyDescent="0.25">
      <c r="B10" s="11">
        <f t="shared" ref="B10:B19" si="2">+C9+0.01</f>
        <v>644.59</v>
      </c>
      <c r="C10" s="12">
        <f>+'[1]MENSUAL, QUINCENAL, ETC.'!C7</f>
        <v>5470.92</v>
      </c>
      <c r="D10" s="12">
        <f>+'[1]MENSUAL, QUINCENAL, ETC.'!D7</f>
        <v>12.38</v>
      </c>
      <c r="E10" s="13">
        <v>6.4</v>
      </c>
      <c r="F10" s="10"/>
      <c r="G10" s="11">
        <f t="shared" ref="G10:G15" si="3">+H9+0.01</f>
        <v>1289.17</v>
      </c>
      <c r="H10" s="12">
        <f t="shared" si="0"/>
        <v>10941.84</v>
      </c>
      <c r="I10" s="12">
        <f t="shared" si="0"/>
        <v>24.76</v>
      </c>
      <c r="J10" s="13">
        <f t="shared" si="1"/>
        <v>6.4</v>
      </c>
      <c r="M10" s="11">
        <f t="shared" ref="M10:M15" si="4">+N9+0.01</f>
        <v>7735.01</v>
      </c>
      <c r="N10" s="12">
        <v>65651.070000000007</v>
      </c>
      <c r="O10" s="12">
        <v>148.51</v>
      </c>
      <c r="P10" s="13">
        <v>6.4</v>
      </c>
    </row>
    <row r="11" spans="2:16" x14ac:dyDescent="0.25">
      <c r="B11" s="11">
        <f t="shared" si="2"/>
        <v>5470.93</v>
      </c>
      <c r="C11" s="12">
        <f>+'[1]MENSUAL, QUINCENAL, ETC.'!C8</f>
        <v>9614.66</v>
      </c>
      <c r="D11" s="12">
        <f>+'[1]MENSUAL, QUINCENAL, ETC.'!D8</f>
        <v>321.26</v>
      </c>
      <c r="E11" s="13">
        <v>10.88</v>
      </c>
      <c r="F11" s="10"/>
      <c r="G11" s="11">
        <f t="shared" si="3"/>
        <v>10941.85</v>
      </c>
      <c r="H11" s="12">
        <f t="shared" si="0"/>
        <v>19229.32</v>
      </c>
      <c r="I11" s="12">
        <f t="shared" si="0"/>
        <v>642.52</v>
      </c>
      <c r="J11" s="13">
        <f t="shared" si="1"/>
        <v>10.88</v>
      </c>
      <c r="M11" s="11">
        <f t="shared" si="4"/>
        <v>65651.08</v>
      </c>
      <c r="N11" s="12">
        <v>115375.9</v>
      </c>
      <c r="O11" s="12">
        <v>3855.14</v>
      </c>
      <c r="P11" s="13">
        <v>10.88</v>
      </c>
    </row>
    <row r="12" spans="2:16" x14ac:dyDescent="0.25">
      <c r="B12" s="11">
        <f t="shared" si="2"/>
        <v>9614.67</v>
      </c>
      <c r="C12" s="12">
        <f>+'[1]MENSUAL, QUINCENAL, ETC.'!C9</f>
        <v>11176.62</v>
      </c>
      <c r="D12" s="12">
        <f>+'[1]MENSUAL, QUINCENAL, ETC.'!D9</f>
        <v>772.1</v>
      </c>
      <c r="E12" s="13">
        <v>16</v>
      </c>
      <c r="F12" s="10"/>
      <c r="G12" s="11">
        <f t="shared" si="3"/>
        <v>19229.329999999998</v>
      </c>
      <c r="H12" s="12">
        <f t="shared" si="0"/>
        <v>22353.24</v>
      </c>
      <c r="I12" s="12">
        <f t="shared" si="0"/>
        <v>1544.2</v>
      </c>
      <c r="J12" s="13">
        <f t="shared" si="1"/>
        <v>16</v>
      </c>
      <c r="M12" s="11">
        <f t="shared" si="4"/>
        <v>115375.90999999999</v>
      </c>
      <c r="N12" s="12">
        <v>134119.41</v>
      </c>
      <c r="O12" s="12">
        <v>9265.2000000000007</v>
      </c>
      <c r="P12" s="13">
        <v>16</v>
      </c>
    </row>
    <row r="13" spans="2:16" x14ac:dyDescent="0.25">
      <c r="B13" s="11">
        <f t="shared" si="2"/>
        <v>11176.630000000001</v>
      </c>
      <c r="C13" s="12">
        <f>+'[1]MENSUAL, QUINCENAL, ETC.'!C10</f>
        <v>13381.47</v>
      </c>
      <c r="D13" s="12">
        <f>+'[1]MENSUAL, QUINCENAL, ETC.'!D10</f>
        <v>1022.01</v>
      </c>
      <c r="E13" s="13">
        <v>17.920000000000002</v>
      </c>
      <c r="F13" s="10"/>
      <c r="G13" s="11">
        <f t="shared" si="3"/>
        <v>22353.25</v>
      </c>
      <c r="H13" s="14">
        <f t="shared" si="0"/>
        <v>26762.94</v>
      </c>
      <c r="I13" s="12">
        <f t="shared" si="0"/>
        <v>2044.02</v>
      </c>
      <c r="J13" s="13">
        <f t="shared" si="1"/>
        <v>17.920000000000002</v>
      </c>
      <c r="M13" s="11">
        <f t="shared" si="4"/>
        <v>134119.42000000001</v>
      </c>
      <c r="N13" s="12">
        <v>160577.65</v>
      </c>
      <c r="O13" s="12">
        <v>12264.16</v>
      </c>
      <c r="P13" s="13">
        <v>17.920000000000002</v>
      </c>
    </row>
    <row r="14" spans="2:16" x14ac:dyDescent="0.25">
      <c r="B14" s="11">
        <f t="shared" si="2"/>
        <v>13381.48</v>
      </c>
      <c r="C14" s="12">
        <f>+'[1]MENSUAL, QUINCENAL, ETC.'!C11</f>
        <v>26988.5</v>
      </c>
      <c r="D14" s="12">
        <f>+'[1]MENSUAL, QUINCENAL, ETC.'!D11</f>
        <v>1417.12</v>
      </c>
      <c r="E14" s="13">
        <v>21.36</v>
      </c>
      <c r="F14" s="10"/>
      <c r="G14" s="11">
        <f t="shared" si="3"/>
        <v>26762.949999999997</v>
      </c>
      <c r="H14" s="14">
        <f t="shared" si="0"/>
        <v>53977</v>
      </c>
      <c r="I14" s="12">
        <f t="shared" si="0"/>
        <v>2834.24</v>
      </c>
      <c r="J14" s="13">
        <f t="shared" si="1"/>
        <v>21.36</v>
      </c>
      <c r="M14" s="11">
        <f t="shared" si="4"/>
        <v>160577.66</v>
      </c>
      <c r="N14" s="12">
        <v>323862</v>
      </c>
      <c r="O14" s="12">
        <v>17005.47</v>
      </c>
      <c r="P14" s="13">
        <v>21.36</v>
      </c>
    </row>
    <row r="15" spans="2:16" x14ac:dyDescent="0.25">
      <c r="B15" s="11">
        <f t="shared" si="2"/>
        <v>26988.51</v>
      </c>
      <c r="C15" s="12">
        <f>+'[1]MENSUAL, QUINCENAL, ETC.'!C12</f>
        <v>42537.58</v>
      </c>
      <c r="D15" s="12">
        <f>+'[1]MENSUAL, QUINCENAL, ETC.'!D12</f>
        <v>4323.58</v>
      </c>
      <c r="E15" s="13">
        <v>23.52</v>
      </c>
      <c r="F15" s="10"/>
      <c r="G15" s="11">
        <f t="shared" si="3"/>
        <v>53977.01</v>
      </c>
      <c r="H15" s="14">
        <f t="shared" si="0"/>
        <v>85075.16</v>
      </c>
      <c r="I15" s="12">
        <f t="shared" si="0"/>
        <v>8647.16</v>
      </c>
      <c r="J15" s="13">
        <f t="shared" si="1"/>
        <v>23.52</v>
      </c>
      <c r="M15" s="11">
        <f t="shared" si="4"/>
        <v>323862.01</v>
      </c>
      <c r="N15" s="12">
        <v>510451</v>
      </c>
      <c r="O15" s="12">
        <v>51883.01</v>
      </c>
      <c r="P15" s="13">
        <v>23.52</v>
      </c>
    </row>
    <row r="16" spans="2:16" x14ac:dyDescent="0.25">
      <c r="B16" s="11">
        <f t="shared" si="2"/>
        <v>42537.590000000004</v>
      </c>
      <c r="C16" s="12">
        <f>+'[1]MENSUAL, QUINCENAL, ETC.'!C13</f>
        <v>81211.25</v>
      </c>
      <c r="D16" s="12">
        <f>+'[1]MENSUAL, QUINCENAL, ETC.'!D13</f>
        <v>7980.73</v>
      </c>
      <c r="E16" s="13">
        <v>30</v>
      </c>
      <c r="F16" s="10"/>
      <c r="G16" s="11">
        <f>+H15+0.01</f>
        <v>85075.17</v>
      </c>
      <c r="H16" s="14">
        <f t="shared" si="0"/>
        <v>162422.5</v>
      </c>
      <c r="I16" s="12">
        <f t="shared" si="0"/>
        <v>15961.46</v>
      </c>
      <c r="J16" s="13">
        <f t="shared" si="1"/>
        <v>30</v>
      </c>
      <c r="M16" s="11">
        <f>+N15+0.01</f>
        <v>510451.01</v>
      </c>
      <c r="N16" s="12">
        <v>974535.03</v>
      </c>
      <c r="O16" s="12">
        <v>95768.74</v>
      </c>
      <c r="P16" s="13">
        <v>30</v>
      </c>
    </row>
    <row r="17" spans="2:17" x14ac:dyDescent="0.25">
      <c r="B17" s="11">
        <f t="shared" si="2"/>
        <v>81211.259999999995</v>
      </c>
      <c r="C17" s="12">
        <f>+'[1]MENSUAL, QUINCENAL, ETC.'!C14</f>
        <v>108281.67</v>
      </c>
      <c r="D17" s="12">
        <f>+'[1]MENSUAL, QUINCENAL, ETC.'!D14</f>
        <v>19582.830000000002</v>
      </c>
      <c r="E17" s="13">
        <v>32</v>
      </c>
      <c r="F17" s="10"/>
      <c r="G17" s="11">
        <f>+H16+0.01</f>
        <v>162422.51</v>
      </c>
      <c r="H17" s="14">
        <f t="shared" si="0"/>
        <v>216563.34</v>
      </c>
      <c r="I17" s="12">
        <f t="shared" si="0"/>
        <v>39165.660000000003</v>
      </c>
      <c r="J17" s="13">
        <f t="shared" si="1"/>
        <v>32</v>
      </c>
      <c r="M17" s="11">
        <f>+N16+0.01</f>
        <v>974535.04</v>
      </c>
      <c r="N17" s="12">
        <v>1299380.04</v>
      </c>
      <c r="O17" s="12">
        <v>234993.95</v>
      </c>
      <c r="P17" s="13">
        <v>32</v>
      </c>
    </row>
    <row r="18" spans="2:17" x14ac:dyDescent="0.25">
      <c r="B18" s="11">
        <f t="shared" si="2"/>
        <v>108281.68</v>
      </c>
      <c r="C18" s="12">
        <f>+'[1]MENSUAL, QUINCENAL, ETC.'!C15</f>
        <v>324845.01</v>
      </c>
      <c r="D18" s="12">
        <f>+'[1]MENSUAL, QUINCENAL, ETC.'!D15</f>
        <v>28245.360000000001</v>
      </c>
      <c r="E18" s="13">
        <v>34</v>
      </c>
      <c r="F18" s="10"/>
      <c r="G18" s="11">
        <f>+H17+0.01</f>
        <v>216563.35</v>
      </c>
      <c r="H18" s="14">
        <f t="shared" si="0"/>
        <v>649690.02</v>
      </c>
      <c r="I18" s="12">
        <f t="shared" si="0"/>
        <v>56490.720000000001</v>
      </c>
      <c r="J18" s="13">
        <f t="shared" si="1"/>
        <v>34</v>
      </c>
      <c r="M18" s="11">
        <f>+N17+0.01</f>
        <v>1299380.05</v>
      </c>
      <c r="N18" s="12">
        <v>3898140.12</v>
      </c>
      <c r="O18" s="12">
        <v>338944.34</v>
      </c>
      <c r="P18" s="13">
        <v>34</v>
      </c>
    </row>
    <row r="19" spans="2:17" ht="15.75" thickBot="1" x14ac:dyDescent="0.3">
      <c r="B19" s="15">
        <f t="shared" si="2"/>
        <v>324845.02</v>
      </c>
      <c r="C19" s="16" t="s">
        <v>8</v>
      </c>
      <c r="D19" s="17">
        <f>+'[1]MENSUAL, QUINCENAL, ETC.'!D16</f>
        <v>101876.9</v>
      </c>
      <c r="E19" s="18">
        <v>35</v>
      </c>
      <c r="G19" s="15">
        <f>+H18+0.01</f>
        <v>649690.03</v>
      </c>
      <c r="H19" s="16" t="str">
        <f>+C19</f>
        <v>En adelante</v>
      </c>
      <c r="I19" s="17">
        <f t="shared" si="0"/>
        <v>203753.8</v>
      </c>
      <c r="J19" s="18">
        <f t="shared" si="1"/>
        <v>35</v>
      </c>
      <c r="M19" s="15">
        <f>+N18+0.01</f>
        <v>3898140.13</v>
      </c>
      <c r="N19" s="16" t="s">
        <v>8</v>
      </c>
      <c r="O19" s="17">
        <v>1222522.76</v>
      </c>
      <c r="P19" s="18">
        <v>35</v>
      </c>
    </row>
    <row r="20" spans="2:17" ht="15.75" thickBot="1" x14ac:dyDescent="0.3"/>
    <row r="21" spans="2:17" ht="15.75" thickBot="1" x14ac:dyDescent="0.3">
      <c r="M21" s="47" t="s">
        <v>34</v>
      </c>
      <c r="N21" s="48"/>
      <c r="O21" s="48"/>
      <c r="P21" s="48"/>
      <c r="Q21" s="49"/>
    </row>
    <row r="22" spans="2:17" x14ac:dyDescent="0.25">
      <c r="M22" s="41" t="s">
        <v>35</v>
      </c>
      <c r="N22" s="27"/>
      <c r="O22" s="50" t="s">
        <v>36</v>
      </c>
      <c r="P22" s="27"/>
      <c r="Q22" s="53" t="s">
        <v>37</v>
      </c>
    </row>
    <row r="23" spans="2:17" ht="15.75" thickBot="1" x14ac:dyDescent="0.3">
      <c r="B23" s="2"/>
      <c r="C23" s="2"/>
      <c r="D23" s="2"/>
      <c r="E23" s="2"/>
      <c r="F23" s="2"/>
      <c r="M23" s="42"/>
      <c r="N23" s="28"/>
      <c r="O23" s="51"/>
      <c r="P23" s="28"/>
      <c r="Q23" s="54"/>
    </row>
    <row r="24" spans="2:17" ht="15.75" thickBot="1" x14ac:dyDescent="0.3">
      <c r="B24" s="44" t="s">
        <v>9</v>
      </c>
      <c r="C24" s="45"/>
      <c r="D24" s="45"/>
      <c r="E24" s="46"/>
      <c r="F24" s="6"/>
      <c r="G24" s="44" t="s">
        <v>10</v>
      </c>
      <c r="H24" s="45"/>
      <c r="I24" s="45"/>
      <c r="J24" s="46"/>
      <c r="M24" s="43"/>
      <c r="N24" s="29"/>
      <c r="O24" s="52"/>
      <c r="P24" s="29"/>
      <c r="Q24" s="55"/>
    </row>
    <row r="25" spans="2:17" ht="15.75" thickBot="1" x14ac:dyDescent="0.3">
      <c r="B25" s="3" t="s">
        <v>4</v>
      </c>
      <c r="C25" s="4" t="s">
        <v>5</v>
      </c>
      <c r="D25" s="4" t="s">
        <v>6</v>
      </c>
      <c r="E25" s="5" t="s">
        <v>7</v>
      </c>
      <c r="F25" s="10"/>
      <c r="G25" s="3" t="s">
        <v>4</v>
      </c>
      <c r="H25" s="4" t="s">
        <v>5</v>
      </c>
      <c r="I25" s="4" t="s">
        <v>6</v>
      </c>
      <c r="J25" s="5" t="s">
        <v>7</v>
      </c>
      <c r="M25" s="11">
        <v>0.01</v>
      </c>
      <c r="N25" s="28"/>
      <c r="O25" s="12">
        <v>1768.96</v>
      </c>
      <c r="P25" s="12"/>
      <c r="Q25" s="13">
        <v>407.02</v>
      </c>
    </row>
    <row r="26" spans="2:17" x14ac:dyDescent="0.25">
      <c r="B26" s="7">
        <v>0.01</v>
      </c>
      <c r="C26" s="8">
        <f t="shared" ref="C26:D36" si="5">+H9+C9</f>
        <v>1933.7400000000002</v>
      </c>
      <c r="D26" s="8">
        <v>0</v>
      </c>
      <c r="E26" s="9">
        <f t="shared" ref="E26:E36" si="6">+J9</f>
        <v>1.92</v>
      </c>
      <c r="F26" s="10"/>
      <c r="G26" s="7">
        <v>0.01</v>
      </c>
      <c r="H26" s="8">
        <f t="shared" ref="H26:I36" si="7">+C26+C9</f>
        <v>2578.3200000000002</v>
      </c>
      <c r="I26" s="8">
        <v>0</v>
      </c>
      <c r="J26" s="9">
        <f t="shared" ref="J26:J36" si="8">+E26</f>
        <v>1.92</v>
      </c>
      <c r="M26" s="11">
        <f>+O25+0.01</f>
        <v>1768.97</v>
      </c>
      <c r="N26" s="28"/>
      <c r="O26" s="12">
        <v>2653.38</v>
      </c>
      <c r="P26" s="12"/>
      <c r="Q26" s="13">
        <v>406.83</v>
      </c>
    </row>
    <row r="27" spans="2:17" x14ac:dyDescent="0.25">
      <c r="B27" s="11">
        <f t="shared" ref="B27:B32" si="9">+C26+0.01</f>
        <v>1933.7500000000002</v>
      </c>
      <c r="C27" s="12">
        <f t="shared" si="5"/>
        <v>16412.760000000002</v>
      </c>
      <c r="D27" s="12">
        <f t="shared" si="5"/>
        <v>37.14</v>
      </c>
      <c r="E27" s="13">
        <f t="shared" si="6"/>
        <v>6.4</v>
      </c>
      <c r="F27" s="10"/>
      <c r="G27" s="11">
        <f t="shared" ref="G27:G32" si="10">+H26+0.01</f>
        <v>2578.3300000000004</v>
      </c>
      <c r="H27" s="12">
        <f t="shared" si="7"/>
        <v>21883.68</v>
      </c>
      <c r="I27" s="12">
        <f t="shared" si="7"/>
        <v>49.52</v>
      </c>
      <c r="J27" s="13">
        <f t="shared" si="8"/>
        <v>6.4</v>
      </c>
      <c r="M27" s="11">
        <f t="shared" ref="M27:M35" si="11">+O26+0.01</f>
        <v>2653.3900000000003</v>
      </c>
      <c r="N27" s="28"/>
      <c r="O27" s="12">
        <v>3472.84</v>
      </c>
      <c r="P27" s="12"/>
      <c r="Q27" s="13">
        <v>406.62</v>
      </c>
    </row>
    <row r="28" spans="2:17" x14ac:dyDescent="0.25">
      <c r="B28" s="11">
        <f t="shared" si="9"/>
        <v>16412.77</v>
      </c>
      <c r="C28" s="12">
        <f t="shared" si="5"/>
        <v>28843.98</v>
      </c>
      <c r="D28" s="12">
        <f t="shared" si="5"/>
        <v>963.78</v>
      </c>
      <c r="E28" s="13">
        <f t="shared" si="6"/>
        <v>10.88</v>
      </c>
      <c r="F28" s="10"/>
      <c r="G28" s="11">
        <f t="shared" si="10"/>
        <v>21883.69</v>
      </c>
      <c r="H28" s="12">
        <f t="shared" si="7"/>
        <v>38458.639999999999</v>
      </c>
      <c r="I28" s="12">
        <f t="shared" si="7"/>
        <v>1285.04</v>
      </c>
      <c r="J28" s="13">
        <f t="shared" si="8"/>
        <v>10.88</v>
      </c>
      <c r="M28" s="11">
        <f t="shared" si="11"/>
        <v>3472.8500000000004</v>
      </c>
      <c r="N28" s="28"/>
      <c r="O28" s="12">
        <v>3537.87</v>
      </c>
      <c r="P28" s="12"/>
      <c r="Q28" s="13">
        <v>392.77</v>
      </c>
    </row>
    <row r="29" spans="2:17" x14ac:dyDescent="0.25">
      <c r="B29" s="11">
        <f t="shared" si="9"/>
        <v>28843.989999999998</v>
      </c>
      <c r="C29" s="12">
        <f t="shared" si="5"/>
        <v>33529.86</v>
      </c>
      <c r="D29" s="12">
        <f t="shared" si="5"/>
        <v>2316.3000000000002</v>
      </c>
      <c r="E29" s="13">
        <f t="shared" si="6"/>
        <v>16</v>
      </c>
      <c r="F29" s="10"/>
      <c r="G29" s="11">
        <f t="shared" si="10"/>
        <v>38458.65</v>
      </c>
      <c r="H29" s="12">
        <f t="shared" si="7"/>
        <v>44706.48</v>
      </c>
      <c r="I29" s="12">
        <f t="shared" si="7"/>
        <v>3088.4</v>
      </c>
      <c r="J29" s="13">
        <f t="shared" si="8"/>
        <v>16</v>
      </c>
      <c r="M29" s="11">
        <f>+O28+0.01</f>
        <v>3537.88</v>
      </c>
      <c r="N29" s="28"/>
      <c r="O29" s="12">
        <v>4446.1499999999996</v>
      </c>
      <c r="P29" s="12"/>
      <c r="Q29" s="13">
        <v>382.46</v>
      </c>
    </row>
    <row r="30" spans="2:17" x14ac:dyDescent="0.25">
      <c r="B30" s="11">
        <f t="shared" si="9"/>
        <v>33529.870000000003</v>
      </c>
      <c r="C30" s="14">
        <f t="shared" si="5"/>
        <v>40144.409999999996</v>
      </c>
      <c r="D30" s="12">
        <f t="shared" si="5"/>
        <v>3066.0299999999997</v>
      </c>
      <c r="E30" s="13">
        <f t="shared" si="6"/>
        <v>17.920000000000002</v>
      </c>
      <c r="F30" s="10"/>
      <c r="G30" s="11">
        <f t="shared" si="10"/>
        <v>44706.490000000005</v>
      </c>
      <c r="H30" s="14">
        <f t="shared" si="7"/>
        <v>53525.88</v>
      </c>
      <c r="I30" s="12">
        <f t="shared" si="7"/>
        <v>4088.04</v>
      </c>
      <c r="J30" s="13">
        <f t="shared" si="8"/>
        <v>17.920000000000002</v>
      </c>
      <c r="M30" s="11">
        <f t="shared" si="11"/>
        <v>4446.16</v>
      </c>
      <c r="N30" s="28"/>
      <c r="O30" s="12">
        <v>4717.18</v>
      </c>
      <c r="P30" s="12"/>
      <c r="Q30" s="13">
        <v>354.23</v>
      </c>
    </row>
    <row r="31" spans="2:17" x14ac:dyDescent="0.25">
      <c r="B31" s="11">
        <f t="shared" si="9"/>
        <v>40144.42</v>
      </c>
      <c r="C31" s="14">
        <f t="shared" si="5"/>
        <v>80965.5</v>
      </c>
      <c r="D31" s="12">
        <f t="shared" si="5"/>
        <v>4251.3599999999997</v>
      </c>
      <c r="E31" s="13">
        <f t="shared" si="6"/>
        <v>21.36</v>
      </c>
      <c r="F31" s="10"/>
      <c r="G31" s="11">
        <f t="shared" si="10"/>
        <v>53525.89</v>
      </c>
      <c r="H31" s="14">
        <f t="shared" si="7"/>
        <v>107954</v>
      </c>
      <c r="I31" s="12">
        <f t="shared" si="7"/>
        <v>5668.48</v>
      </c>
      <c r="J31" s="13">
        <f t="shared" si="8"/>
        <v>21.36</v>
      </c>
      <c r="M31" s="11">
        <f t="shared" si="11"/>
        <v>4717.1900000000005</v>
      </c>
      <c r="N31" s="28"/>
      <c r="O31" s="12">
        <v>5335.42</v>
      </c>
      <c r="P31" s="12"/>
      <c r="Q31" s="13">
        <v>324.87</v>
      </c>
    </row>
    <row r="32" spans="2:17" x14ac:dyDescent="0.25">
      <c r="B32" s="11">
        <f t="shared" si="9"/>
        <v>80965.509999999995</v>
      </c>
      <c r="C32" s="14">
        <f t="shared" si="5"/>
        <v>127612.74</v>
      </c>
      <c r="D32" s="12">
        <f t="shared" si="5"/>
        <v>12970.74</v>
      </c>
      <c r="E32" s="13">
        <f t="shared" si="6"/>
        <v>23.52</v>
      </c>
      <c r="F32" s="10"/>
      <c r="G32" s="11">
        <f t="shared" si="10"/>
        <v>107954.01</v>
      </c>
      <c r="H32" s="14">
        <f t="shared" si="7"/>
        <v>170150.32</v>
      </c>
      <c r="I32" s="12">
        <f t="shared" si="7"/>
        <v>17294.32</v>
      </c>
      <c r="J32" s="13">
        <f t="shared" si="8"/>
        <v>23.52</v>
      </c>
      <c r="M32" s="11">
        <f t="shared" si="11"/>
        <v>5335.43</v>
      </c>
      <c r="N32" s="28"/>
      <c r="O32" s="12">
        <v>6224.67</v>
      </c>
      <c r="P32" s="12"/>
      <c r="Q32" s="13">
        <v>294.63</v>
      </c>
    </row>
    <row r="33" spans="2:17" x14ac:dyDescent="0.25">
      <c r="B33" s="11">
        <f>+C32+0.01</f>
        <v>127612.75</v>
      </c>
      <c r="C33" s="14">
        <f t="shared" si="5"/>
        <v>243633.75</v>
      </c>
      <c r="D33" s="12">
        <f t="shared" si="5"/>
        <v>23942.19</v>
      </c>
      <c r="E33" s="13">
        <f t="shared" si="6"/>
        <v>30</v>
      </c>
      <c r="F33" s="10"/>
      <c r="G33" s="11">
        <f>+H32+0.01</f>
        <v>170150.33000000002</v>
      </c>
      <c r="H33" s="14">
        <f t="shared" si="7"/>
        <v>324845</v>
      </c>
      <c r="I33" s="12">
        <f t="shared" si="7"/>
        <v>31922.92</v>
      </c>
      <c r="J33" s="13">
        <f t="shared" si="8"/>
        <v>30</v>
      </c>
      <c r="M33" s="11">
        <f t="shared" si="11"/>
        <v>6224.68</v>
      </c>
      <c r="N33" s="28"/>
      <c r="O33" s="12">
        <v>7113.9</v>
      </c>
      <c r="P33" s="12"/>
      <c r="Q33" s="13">
        <v>253.54</v>
      </c>
    </row>
    <row r="34" spans="2:17" x14ac:dyDescent="0.25">
      <c r="B34" s="11">
        <f>+C33+0.01</f>
        <v>243633.76</v>
      </c>
      <c r="C34" s="14">
        <f t="shared" si="5"/>
        <v>324845.01</v>
      </c>
      <c r="D34" s="12">
        <f t="shared" si="5"/>
        <v>58748.490000000005</v>
      </c>
      <c r="E34" s="13">
        <f t="shared" si="6"/>
        <v>32</v>
      </c>
      <c r="F34" s="10"/>
      <c r="G34" s="11">
        <f>+H33+0.01</f>
        <v>324845.01</v>
      </c>
      <c r="H34" s="14">
        <f t="shared" si="7"/>
        <v>433126.68</v>
      </c>
      <c r="I34" s="12">
        <f t="shared" si="7"/>
        <v>78331.320000000007</v>
      </c>
      <c r="J34" s="13">
        <f t="shared" si="8"/>
        <v>32</v>
      </c>
      <c r="M34" s="11">
        <f t="shared" si="11"/>
        <v>7113.91</v>
      </c>
      <c r="N34" s="28"/>
      <c r="O34" s="12">
        <v>7382.33</v>
      </c>
      <c r="P34" s="12"/>
      <c r="Q34" s="13">
        <v>217.61</v>
      </c>
    </row>
    <row r="35" spans="2:17" ht="15.75" thickBot="1" x14ac:dyDescent="0.3">
      <c r="B35" s="11">
        <f>+C34+0.01</f>
        <v>324845.02</v>
      </c>
      <c r="C35" s="14">
        <f t="shared" si="5"/>
        <v>974535.03</v>
      </c>
      <c r="D35" s="12">
        <f t="shared" si="5"/>
        <v>84736.08</v>
      </c>
      <c r="E35" s="13">
        <f t="shared" si="6"/>
        <v>34</v>
      </c>
      <c r="F35" s="10"/>
      <c r="G35" s="11">
        <f>+H34+0.01</f>
        <v>433126.69</v>
      </c>
      <c r="H35" s="14">
        <f t="shared" si="7"/>
        <v>1299380.04</v>
      </c>
      <c r="I35" s="12">
        <f t="shared" si="7"/>
        <v>112981.44</v>
      </c>
      <c r="J35" s="13">
        <f t="shared" si="8"/>
        <v>34</v>
      </c>
      <c r="M35" s="15">
        <f t="shared" si="11"/>
        <v>7382.34</v>
      </c>
      <c r="N35" s="30"/>
      <c r="O35" s="16" t="s">
        <v>8</v>
      </c>
      <c r="P35" s="17"/>
      <c r="Q35" s="18">
        <v>0</v>
      </c>
    </row>
    <row r="36" spans="2:17" ht="15.75" thickBot="1" x14ac:dyDescent="0.3">
      <c r="B36" s="15">
        <f>+C35+0.01</f>
        <v>974535.04</v>
      </c>
      <c r="C36" s="16" t="str">
        <f>+H19</f>
        <v>En adelante</v>
      </c>
      <c r="D36" s="17">
        <f t="shared" si="5"/>
        <v>305630.69999999995</v>
      </c>
      <c r="E36" s="18">
        <f t="shared" si="6"/>
        <v>35</v>
      </c>
      <c r="G36" s="15">
        <f>+H35+0.01</f>
        <v>1299380.05</v>
      </c>
      <c r="H36" s="16" t="str">
        <f>+C36</f>
        <v>En adelante</v>
      </c>
      <c r="I36" s="17">
        <f t="shared" si="7"/>
        <v>407507.6</v>
      </c>
      <c r="J36" s="18">
        <f t="shared" si="8"/>
        <v>35</v>
      </c>
    </row>
    <row r="40" spans="2:17" ht="15.75" thickBot="1" x14ac:dyDescent="0.3"/>
    <row r="41" spans="2:17" ht="15.75" thickBot="1" x14ac:dyDescent="0.3">
      <c r="B41" s="44" t="s">
        <v>11</v>
      </c>
      <c r="C41" s="45"/>
      <c r="D41" s="45"/>
      <c r="E41" s="46"/>
      <c r="G41" s="44" t="s">
        <v>12</v>
      </c>
      <c r="H41" s="45"/>
      <c r="I41" s="45"/>
      <c r="J41" s="46"/>
    </row>
    <row r="42" spans="2:17" ht="15.75" thickBot="1" x14ac:dyDescent="0.3">
      <c r="B42" s="3" t="s">
        <v>4</v>
      </c>
      <c r="C42" s="4" t="s">
        <v>5</v>
      </c>
      <c r="D42" s="4" t="s">
        <v>6</v>
      </c>
      <c r="E42" s="5" t="s">
        <v>7</v>
      </c>
      <c r="F42" s="10"/>
      <c r="G42" s="3" t="s">
        <v>4</v>
      </c>
      <c r="H42" s="4" t="s">
        <v>5</v>
      </c>
      <c r="I42" s="4" t="s">
        <v>6</v>
      </c>
      <c r="J42" s="5" t="s">
        <v>7</v>
      </c>
    </row>
    <row r="43" spans="2:17" x14ac:dyDescent="0.25">
      <c r="B43" s="7">
        <v>0.01</v>
      </c>
      <c r="C43" s="8">
        <f t="shared" ref="C43:D53" si="12">+H26+C9</f>
        <v>3222.9</v>
      </c>
      <c r="D43" s="8">
        <v>0</v>
      </c>
      <c r="E43" s="9">
        <f t="shared" ref="E43:E53" si="13">+J26</f>
        <v>1.92</v>
      </c>
      <c r="F43" s="10"/>
      <c r="G43" s="7">
        <v>0.01</v>
      </c>
      <c r="H43" s="8">
        <f t="shared" ref="H43:I53" si="14">+C43+C9</f>
        <v>3867.48</v>
      </c>
      <c r="I43" s="8">
        <v>0</v>
      </c>
      <c r="J43" s="9">
        <f t="shared" ref="J43:J53" si="15">+E43</f>
        <v>1.92</v>
      </c>
    </row>
    <row r="44" spans="2:17" x14ac:dyDescent="0.25">
      <c r="B44" s="11">
        <f t="shared" ref="B44:B49" si="16">+C43+0.01</f>
        <v>3222.9100000000003</v>
      </c>
      <c r="C44" s="12">
        <f t="shared" si="12"/>
        <v>27354.6</v>
      </c>
      <c r="D44" s="12">
        <f t="shared" si="12"/>
        <v>61.900000000000006</v>
      </c>
      <c r="E44" s="13">
        <f t="shared" si="13"/>
        <v>6.4</v>
      </c>
      <c r="F44" s="10"/>
      <c r="G44" s="11">
        <f t="shared" ref="G44:G49" si="17">+H43+0.01</f>
        <v>3867.4900000000002</v>
      </c>
      <c r="H44" s="12">
        <f t="shared" si="14"/>
        <v>32825.519999999997</v>
      </c>
      <c r="I44" s="12">
        <f t="shared" si="14"/>
        <v>74.28</v>
      </c>
      <c r="J44" s="13">
        <f t="shared" si="15"/>
        <v>6.4</v>
      </c>
    </row>
    <row r="45" spans="2:17" x14ac:dyDescent="0.25">
      <c r="B45" s="11">
        <f t="shared" si="16"/>
        <v>27354.609999999997</v>
      </c>
      <c r="C45" s="12">
        <f t="shared" si="12"/>
        <v>48073.3</v>
      </c>
      <c r="D45" s="12">
        <f t="shared" si="12"/>
        <v>1606.3</v>
      </c>
      <c r="E45" s="13">
        <f t="shared" si="13"/>
        <v>10.88</v>
      </c>
      <c r="F45" s="6"/>
      <c r="G45" s="11">
        <f t="shared" si="17"/>
        <v>32825.53</v>
      </c>
      <c r="H45" s="12">
        <f t="shared" si="14"/>
        <v>57687.960000000006</v>
      </c>
      <c r="I45" s="12">
        <f t="shared" si="14"/>
        <v>1927.56</v>
      </c>
      <c r="J45" s="13">
        <f t="shared" si="15"/>
        <v>10.88</v>
      </c>
    </row>
    <row r="46" spans="2:17" x14ac:dyDescent="0.25">
      <c r="B46" s="11">
        <f t="shared" si="16"/>
        <v>48073.310000000005</v>
      </c>
      <c r="C46" s="12">
        <f t="shared" si="12"/>
        <v>55883.100000000006</v>
      </c>
      <c r="D46" s="12">
        <f t="shared" si="12"/>
        <v>3860.5</v>
      </c>
      <c r="E46" s="13">
        <f t="shared" si="13"/>
        <v>16</v>
      </c>
      <c r="F46" s="10"/>
      <c r="G46" s="11">
        <f t="shared" si="17"/>
        <v>57687.970000000008</v>
      </c>
      <c r="H46" s="12">
        <f t="shared" si="14"/>
        <v>67059.72</v>
      </c>
      <c r="I46" s="12">
        <f t="shared" si="14"/>
        <v>4632.6000000000004</v>
      </c>
      <c r="J46" s="13">
        <f t="shared" si="15"/>
        <v>16</v>
      </c>
    </row>
    <row r="47" spans="2:17" x14ac:dyDescent="0.25">
      <c r="B47" s="11">
        <f t="shared" si="16"/>
        <v>55883.110000000008</v>
      </c>
      <c r="C47" s="14">
        <f t="shared" si="12"/>
        <v>66907.349999999991</v>
      </c>
      <c r="D47" s="12">
        <f t="shared" si="12"/>
        <v>5110.05</v>
      </c>
      <c r="E47" s="13">
        <f t="shared" si="13"/>
        <v>17.920000000000002</v>
      </c>
      <c r="F47" s="10"/>
      <c r="G47" s="11">
        <f t="shared" si="17"/>
        <v>67059.73</v>
      </c>
      <c r="H47" s="14">
        <f t="shared" si="14"/>
        <v>80288.819999999992</v>
      </c>
      <c r="I47" s="12">
        <f t="shared" si="14"/>
        <v>6132.06</v>
      </c>
      <c r="J47" s="13">
        <f t="shared" si="15"/>
        <v>17.920000000000002</v>
      </c>
    </row>
    <row r="48" spans="2:17" x14ac:dyDescent="0.25">
      <c r="B48" s="11">
        <f t="shared" si="16"/>
        <v>66907.359999999986</v>
      </c>
      <c r="C48" s="14">
        <f t="shared" si="12"/>
        <v>134942.5</v>
      </c>
      <c r="D48" s="12">
        <f t="shared" si="12"/>
        <v>7085.5999999999995</v>
      </c>
      <c r="E48" s="13">
        <f t="shared" si="13"/>
        <v>21.36</v>
      </c>
      <c r="F48" s="10"/>
      <c r="G48" s="11">
        <f t="shared" si="17"/>
        <v>80288.829999999987</v>
      </c>
      <c r="H48" s="14">
        <f t="shared" si="14"/>
        <v>161931</v>
      </c>
      <c r="I48" s="12">
        <f t="shared" si="14"/>
        <v>8502.7199999999993</v>
      </c>
      <c r="J48" s="13">
        <f t="shared" si="15"/>
        <v>21.36</v>
      </c>
    </row>
    <row r="49" spans="2:10" x14ac:dyDescent="0.25">
      <c r="B49" s="11">
        <f t="shared" si="16"/>
        <v>134942.51</v>
      </c>
      <c r="C49" s="14">
        <f t="shared" si="12"/>
        <v>212687.90000000002</v>
      </c>
      <c r="D49" s="12">
        <f t="shared" si="12"/>
        <v>21617.9</v>
      </c>
      <c r="E49" s="13">
        <f t="shared" si="13"/>
        <v>23.52</v>
      </c>
      <c r="F49" s="10"/>
      <c r="G49" s="11">
        <f t="shared" si="17"/>
        <v>161931.01</v>
      </c>
      <c r="H49" s="14">
        <f t="shared" si="14"/>
        <v>255225.48000000004</v>
      </c>
      <c r="I49" s="12">
        <f t="shared" si="14"/>
        <v>25941.480000000003</v>
      </c>
      <c r="J49" s="13">
        <f t="shared" si="15"/>
        <v>23.52</v>
      </c>
    </row>
    <row r="50" spans="2:10" x14ac:dyDescent="0.25">
      <c r="B50" s="11">
        <f>+C49+0.01</f>
        <v>212687.91000000003</v>
      </c>
      <c r="C50" s="14">
        <f t="shared" si="12"/>
        <v>406056.25</v>
      </c>
      <c r="D50" s="12">
        <f t="shared" si="12"/>
        <v>39903.649999999994</v>
      </c>
      <c r="E50" s="13">
        <f t="shared" si="13"/>
        <v>30</v>
      </c>
      <c r="F50" s="10"/>
      <c r="G50" s="11">
        <f>+H49+0.01</f>
        <v>255225.49000000005</v>
      </c>
      <c r="H50" s="14">
        <f t="shared" si="14"/>
        <v>487267.5</v>
      </c>
      <c r="I50" s="12">
        <f t="shared" si="14"/>
        <v>47884.37999999999</v>
      </c>
      <c r="J50" s="13">
        <f t="shared" si="15"/>
        <v>30</v>
      </c>
    </row>
    <row r="51" spans="2:10" x14ac:dyDescent="0.25">
      <c r="B51" s="11">
        <f>+C50+0.01</f>
        <v>406056.26</v>
      </c>
      <c r="C51" s="14">
        <f t="shared" si="12"/>
        <v>541408.35</v>
      </c>
      <c r="D51" s="12">
        <f t="shared" si="12"/>
        <v>97914.150000000009</v>
      </c>
      <c r="E51" s="13">
        <f t="shared" si="13"/>
        <v>32</v>
      </c>
      <c r="F51" s="10"/>
      <c r="G51" s="11">
        <f>+H50+0.01</f>
        <v>487267.51</v>
      </c>
      <c r="H51" s="14">
        <f t="shared" si="14"/>
        <v>649690.02</v>
      </c>
      <c r="I51" s="12">
        <f t="shared" si="14"/>
        <v>117496.98000000001</v>
      </c>
      <c r="J51" s="13">
        <f t="shared" si="15"/>
        <v>32</v>
      </c>
    </row>
    <row r="52" spans="2:10" x14ac:dyDescent="0.25">
      <c r="B52" s="11">
        <f>+C51+0.01</f>
        <v>541408.36</v>
      </c>
      <c r="C52" s="14">
        <f t="shared" si="12"/>
        <v>1624225.05</v>
      </c>
      <c r="D52" s="12">
        <f t="shared" si="12"/>
        <v>141226.79999999999</v>
      </c>
      <c r="E52" s="13">
        <f t="shared" si="13"/>
        <v>34</v>
      </c>
      <c r="F52" s="10"/>
      <c r="G52" s="11">
        <f>+H51+0.01</f>
        <v>649690.03</v>
      </c>
      <c r="H52" s="14">
        <f t="shared" si="14"/>
        <v>1949070.06</v>
      </c>
      <c r="I52" s="12">
        <f t="shared" si="14"/>
        <v>169472.15999999997</v>
      </c>
      <c r="J52" s="13">
        <f t="shared" si="15"/>
        <v>34</v>
      </c>
    </row>
    <row r="53" spans="2:10" ht="15.75" thickBot="1" x14ac:dyDescent="0.3">
      <c r="B53" s="15">
        <f>+C52+0.01</f>
        <v>1624225.06</v>
      </c>
      <c r="C53" s="16" t="str">
        <f>+H36</f>
        <v>En adelante</v>
      </c>
      <c r="D53" s="17">
        <f t="shared" si="12"/>
        <v>509384.5</v>
      </c>
      <c r="E53" s="18">
        <f t="shared" si="13"/>
        <v>35</v>
      </c>
      <c r="F53" s="10"/>
      <c r="G53" s="15">
        <f>+H52+0.01</f>
        <v>1949070.07</v>
      </c>
      <c r="H53" s="16" t="str">
        <f>+C53</f>
        <v>En adelante</v>
      </c>
      <c r="I53" s="17">
        <f t="shared" si="14"/>
        <v>611261.4</v>
      </c>
      <c r="J53" s="18">
        <f t="shared" si="15"/>
        <v>35</v>
      </c>
    </row>
    <row r="54" spans="2:10" x14ac:dyDescent="0.25">
      <c r="F54" s="10"/>
    </row>
    <row r="55" spans="2:10" x14ac:dyDescent="0.25">
      <c r="F55" s="10"/>
    </row>
    <row r="56" spans="2:10" x14ac:dyDescent="0.25">
      <c r="F56" s="10"/>
    </row>
    <row r="57" spans="2:10" x14ac:dyDescent="0.25">
      <c r="F57" s="10"/>
    </row>
    <row r="58" spans="2:10" x14ac:dyDescent="0.25">
      <c r="B58" s="19" t="str">
        <f>+B2</f>
        <v>TARIFAS EJERCICIO 2022</v>
      </c>
      <c r="F58" s="10"/>
    </row>
    <row r="59" spans="2:10" x14ac:dyDescent="0.25">
      <c r="B59" s="19" t="str">
        <f>+B3</f>
        <v>ACUMULADAS</v>
      </c>
      <c r="F59" s="10"/>
    </row>
    <row r="60" spans="2:10" x14ac:dyDescent="0.25">
      <c r="F60" s="10"/>
    </row>
    <row r="62" spans="2:10" ht="15.75" thickBot="1" x14ac:dyDescent="0.3"/>
    <row r="63" spans="2:10" ht="15.75" thickBot="1" x14ac:dyDescent="0.3">
      <c r="B63" s="44" t="s">
        <v>13</v>
      </c>
      <c r="C63" s="45"/>
      <c r="D63" s="45"/>
      <c r="E63" s="46"/>
      <c r="F63" s="6"/>
      <c r="G63" s="44" t="s">
        <v>14</v>
      </c>
      <c r="H63" s="45"/>
      <c r="I63" s="45"/>
      <c r="J63" s="46"/>
    </row>
    <row r="64" spans="2:10" ht="15.75" thickBot="1" x14ac:dyDescent="0.3">
      <c r="B64" s="3" t="s">
        <v>4</v>
      </c>
      <c r="C64" s="4" t="s">
        <v>5</v>
      </c>
      <c r="D64" s="4" t="s">
        <v>6</v>
      </c>
      <c r="E64" s="5" t="s">
        <v>7</v>
      </c>
      <c r="F64" s="10"/>
      <c r="G64" s="3" t="s">
        <v>4</v>
      </c>
      <c r="H64" s="4" t="s">
        <v>5</v>
      </c>
      <c r="I64" s="4" t="s">
        <v>6</v>
      </c>
      <c r="J64" s="5" t="s">
        <v>7</v>
      </c>
    </row>
    <row r="65" spans="2:10" x14ac:dyDescent="0.25">
      <c r="B65" s="7">
        <v>0.01</v>
      </c>
      <c r="C65" s="8">
        <f t="shared" ref="C65:D75" si="18">+H43+C9</f>
        <v>4512.0600000000004</v>
      </c>
      <c r="D65" s="8">
        <v>0</v>
      </c>
      <c r="E65" s="9">
        <f t="shared" ref="E65:E75" si="19">+J43</f>
        <v>1.92</v>
      </c>
      <c r="F65" s="10"/>
      <c r="G65" s="7">
        <v>0.01</v>
      </c>
      <c r="H65" s="8">
        <f t="shared" ref="H65:I75" si="20">+C65+C9</f>
        <v>5156.6400000000003</v>
      </c>
      <c r="I65" s="8">
        <v>0</v>
      </c>
      <c r="J65" s="9">
        <f t="shared" ref="J65:J75" si="21">+E65</f>
        <v>1.92</v>
      </c>
    </row>
    <row r="66" spans="2:10" x14ac:dyDescent="0.25">
      <c r="B66" s="11">
        <f t="shared" ref="B66:B71" si="22">+C65+0.01</f>
        <v>4512.0700000000006</v>
      </c>
      <c r="C66" s="12">
        <f t="shared" si="18"/>
        <v>38296.439999999995</v>
      </c>
      <c r="D66" s="12">
        <f t="shared" si="18"/>
        <v>86.66</v>
      </c>
      <c r="E66" s="13">
        <f t="shared" si="19"/>
        <v>6.4</v>
      </c>
      <c r="F66" s="10"/>
      <c r="G66" s="11">
        <f t="shared" ref="G66:G71" si="23">+H65+0.01</f>
        <v>5156.6500000000005</v>
      </c>
      <c r="H66" s="12">
        <f t="shared" si="20"/>
        <v>43767.359999999993</v>
      </c>
      <c r="I66" s="12">
        <f t="shared" si="20"/>
        <v>99.039999999999992</v>
      </c>
      <c r="J66" s="13">
        <f t="shared" si="21"/>
        <v>6.4</v>
      </c>
    </row>
    <row r="67" spans="2:10" x14ac:dyDescent="0.25">
      <c r="B67" s="11">
        <f t="shared" si="22"/>
        <v>38296.449999999997</v>
      </c>
      <c r="C67" s="12">
        <f t="shared" si="18"/>
        <v>67302.62000000001</v>
      </c>
      <c r="D67" s="12">
        <f t="shared" si="18"/>
        <v>2248.8199999999997</v>
      </c>
      <c r="E67" s="13">
        <f t="shared" si="19"/>
        <v>10.88</v>
      </c>
      <c r="F67" s="10"/>
      <c r="G67" s="11">
        <f t="shared" si="23"/>
        <v>43767.369999999995</v>
      </c>
      <c r="H67" s="12">
        <f t="shared" si="20"/>
        <v>76917.280000000013</v>
      </c>
      <c r="I67" s="12">
        <f t="shared" si="20"/>
        <v>2570.08</v>
      </c>
      <c r="J67" s="13">
        <f t="shared" si="21"/>
        <v>10.88</v>
      </c>
    </row>
    <row r="68" spans="2:10" x14ac:dyDescent="0.25">
      <c r="B68" s="11">
        <f t="shared" si="22"/>
        <v>67302.63</v>
      </c>
      <c r="C68" s="12">
        <f t="shared" si="18"/>
        <v>78236.34</v>
      </c>
      <c r="D68" s="12">
        <f t="shared" si="18"/>
        <v>5404.7000000000007</v>
      </c>
      <c r="E68" s="13">
        <f t="shared" si="19"/>
        <v>16</v>
      </c>
      <c r="F68" s="10"/>
      <c r="G68" s="11">
        <f t="shared" si="23"/>
        <v>76917.290000000008</v>
      </c>
      <c r="H68" s="12">
        <f t="shared" si="20"/>
        <v>89412.959999999992</v>
      </c>
      <c r="I68" s="12">
        <f t="shared" si="20"/>
        <v>6176.8000000000011</v>
      </c>
      <c r="J68" s="13">
        <f t="shared" si="21"/>
        <v>16</v>
      </c>
    </row>
    <row r="69" spans="2:10" x14ac:dyDescent="0.25">
      <c r="B69" s="11">
        <f t="shared" si="22"/>
        <v>78236.349999999991</v>
      </c>
      <c r="C69" s="14">
        <f t="shared" si="18"/>
        <v>93670.29</v>
      </c>
      <c r="D69" s="12">
        <f t="shared" si="18"/>
        <v>7154.0700000000006</v>
      </c>
      <c r="E69" s="13">
        <f t="shared" si="19"/>
        <v>17.920000000000002</v>
      </c>
      <c r="F69" s="10"/>
      <c r="G69" s="11">
        <f t="shared" si="23"/>
        <v>89412.969999999987</v>
      </c>
      <c r="H69" s="14">
        <f t="shared" si="20"/>
        <v>107051.76</v>
      </c>
      <c r="I69" s="12">
        <f t="shared" si="20"/>
        <v>8176.0800000000008</v>
      </c>
      <c r="J69" s="13">
        <f t="shared" si="21"/>
        <v>17.920000000000002</v>
      </c>
    </row>
    <row r="70" spans="2:10" x14ac:dyDescent="0.25">
      <c r="B70" s="11">
        <f t="shared" si="22"/>
        <v>93670.299999999988</v>
      </c>
      <c r="C70" s="14">
        <f t="shared" si="18"/>
        <v>188919.5</v>
      </c>
      <c r="D70" s="12">
        <f t="shared" si="18"/>
        <v>9919.84</v>
      </c>
      <c r="E70" s="13">
        <f t="shared" si="19"/>
        <v>21.36</v>
      </c>
      <c r="F70" s="10"/>
      <c r="G70" s="11">
        <f t="shared" si="23"/>
        <v>107051.76999999999</v>
      </c>
      <c r="H70" s="14">
        <f t="shared" si="20"/>
        <v>215908</v>
      </c>
      <c r="I70" s="12">
        <f t="shared" si="20"/>
        <v>11336.96</v>
      </c>
      <c r="J70" s="13">
        <f t="shared" si="21"/>
        <v>21.36</v>
      </c>
    </row>
    <row r="71" spans="2:10" x14ac:dyDescent="0.25">
      <c r="B71" s="11">
        <f t="shared" si="22"/>
        <v>188919.51</v>
      </c>
      <c r="C71" s="14">
        <f t="shared" si="18"/>
        <v>297763.06000000006</v>
      </c>
      <c r="D71" s="12">
        <f t="shared" si="18"/>
        <v>30265.060000000005</v>
      </c>
      <c r="E71" s="13">
        <f t="shared" si="19"/>
        <v>23.52</v>
      </c>
      <c r="F71" s="10"/>
      <c r="G71" s="11">
        <f t="shared" si="23"/>
        <v>215908.01</v>
      </c>
      <c r="H71" s="14">
        <f t="shared" si="20"/>
        <v>340300.64000000007</v>
      </c>
      <c r="I71" s="12">
        <f t="shared" si="20"/>
        <v>34588.640000000007</v>
      </c>
      <c r="J71" s="13">
        <f t="shared" si="21"/>
        <v>23.52</v>
      </c>
    </row>
    <row r="72" spans="2:10" x14ac:dyDescent="0.25">
      <c r="B72" s="11">
        <f>+C71+0.01</f>
        <v>297763.07000000007</v>
      </c>
      <c r="C72" s="14">
        <f t="shared" si="18"/>
        <v>568478.75</v>
      </c>
      <c r="D72" s="12">
        <f t="shared" si="18"/>
        <v>55865.109999999986</v>
      </c>
      <c r="E72" s="13">
        <f t="shared" si="19"/>
        <v>30</v>
      </c>
      <c r="F72" s="10"/>
      <c r="G72" s="11">
        <f>+H71+0.01</f>
        <v>340300.65000000008</v>
      </c>
      <c r="H72" s="14">
        <f t="shared" si="20"/>
        <v>649690</v>
      </c>
      <c r="I72" s="12">
        <f t="shared" si="20"/>
        <v>63845.839999999982</v>
      </c>
      <c r="J72" s="13">
        <f t="shared" si="21"/>
        <v>30</v>
      </c>
    </row>
    <row r="73" spans="2:10" x14ac:dyDescent="0.25">
      <c r="B73" s="11">
        <f>+C72+0.01</f>
        <v>568478.76</v>
      </c>
      <c r="C73" s="14">
        <f t="shared" si="18"/>
        <v>757971.69000000006</v>
      </c>
      <c r="D73" s="12">
        <f t="shared" si="18"/>
        <v>137079.81</v>
      </c>
      <c r="E73" s="13">
        <f t="shared" si="19"/>
        <v>32</v>
      </c>
      <c r="F73" s="10"/>
      <c r="G73" s="11">
        <f>+H72+0.01</f>
        <v>649690.01</v>
      </c>
      <c r="H73" s="14">
        <f t="shared" si="20"/>
        <v>866253.3600000001</v>
      </c>
      <c r="I73" s="12">
        <f t="shared" si="20"/>
        <v>156662.64000000001</v>
      </c>
      <c r="J73" s="13">
        <f t="shared" si="21"/>
        <v>32</v>
      </c>
    </row>
    <row r="74" spans="2:10" x14ac:dyDescent="0.25">
      <c r="B74" s="11">
        <f>+C73+0.01</f>
        <v>757971.70000000007</v>
      </c>
      <c r="C74" s="14">
        <f t="shared" si="18"/>
        <v>2273915.0700000003</v>
      </c>
      <c r="D74" s="12">
        <f t="shared" si="18"/>
        <v>197717.51999999996</v>
      </c>
      <c r="E74" s="13">
        <f t="shared" si="19"/>
        <v>34</v>
      </c>
      <c r="F74" s="10"/>
      <c r="G74" s="11">
        <f>+H73+0.01</f>
        <v>866253.37000000011</v>
      </c>
      <c r="H74" s="14">
        <f t="shared" si="20"/>
        <v>2598760.08</v>
      </c>
      <c r="I74" s="12">
        <f t="shared" si="20"/>
        <v>225962.87999999995</v>
      </c>
      <c r="J74" s="13">
        <f t="shared" si="21"/>
        <v>34</v>
      </c>
    </row>
    <row r="75" spans="2:10" ht="15.75" thickBot="1" x14ac:dyDescent="0.3">
      <c r="B75" s="15">
        <f>+C74+0.01</f>
        <v>2273915.08</v>
      </c>
      <c r="C75" s="16" t="str">
        <f>+H53</f>
        <v>En adelante</v>
      </c>
      <c r="D75" s="17">
        <f t="shared" si="18"/>
        <v>713138.3</v>
      </c>
      <c r="E75" s="18">
        <f t="shared" si="19"/>
        <v>35</v>
      </c>
      <c r="G75" s="15">
        <f>+H74+0.01</f>
        <v>2598760.09</v>
      </c>
      <c r="H75" s="16" t="str">
        <f>+C75</f>
        <v>En adelante</v>
      </c>
      <c r="I75" s="17">
        <f t="shared" si="20"/>
        <v>815015.20000000007</v>
      </c>
      <c r="J75" s="18">
        <f t="shared" si="21"/>
        <v>35</v>
      </c>
    </row>
    <row r="79" spans="2:10" ht="15.75" thickBot="1" x14ac:dyDescent="0.3"/>
    <row r="80" spans="2:10" ht="15.75" thickBot="1" x14ac:dyDescent="0.3">
      <c r="B80" s="44" t="s">
        <v>15</v>
      </c>
      <c r="C80" s="45"/>
      <c r="D80" s="45"/>
      <c r="E80" s="46"/>
      <c r="F80" s="6"/>
      <c r="G80" s="44" t="s">
        <v>16</v>
      </c>
      <c r="H80" s="45"/>
      <c r="I80" s="45"/>
      <c r="J80" s="46"/>
    </row>
    <row r="81" spans="2:14" ht="15.75" thickBot="1" x14ac:dyDescent="0.3">
      <c r="B81" s="3" t="s">
        <v>4</v>
      </c>
      <c r="C81" s="4" t="s">
        <v>5</v>
      </c>
      <c r="D81" s="4" t="s">
        <v>6</v>
      </c>
      <c r="E81" s="5" t="s">
        <v>7</v>
      </c>
      <c r="F81" s="10"/>
      <c r="G81" s="3" t="s">
        <v>4</v>
      </c>
      <c r="H81" s="4" t="s">
        <v>5</v>
      </c>
      <c r="I81" s="4" t="s">
        <v>6</v>
      </c>
      <c r="J81" s="5" t="s">
        <v>7</v>
      </c>
    </row>
    <row r="82" spans="2:14" x14ac:dyDescent="0.25">
      <c r="B82" s="7">
        <v>0.01</v>
      </c>
      <c r="C82" s="8">
        <f t="shared" ref="C82:D92" si="24">+H65+C9</f>
        <v>5801.22</v>
      </c>
      <c r="D82" s="8">
        <v>0</v>
      </c>
      <c r="E82" s="9">
        <f t="shared" ref="E82:E92" si="25">+J65</f>
        <v>1.92</v>
      </c>
      <c r="F82" s="10"/>
      <c r="G82" s="7">
        <v>0.01</v>
      </c>
      <c r="H82" s="8">
        <f t="shared" ref="H82:I92" si="26">+C82+C9</f>
        <v>6445.8</v>
      </c>
      <c r="I82" s="8">
        <v>0</v>
      </c>
      <c r="J82" s="9">
        <f t="shared" ref="J82:J92" si="27">+E82</f>
        <v>1.92</v>
      </c>
    </row>
    <row r="83" spans="2:14" x14ac:dyDescent="0.25">
      <c r="B83" s="11">
        <f t="shared" ref="B83:B88" si="28">+C82+0.01</f>
        <v>5801.2300000000005</v>
      </c>
      <c r="C83" s="12">
        <f t="shared" si="24"/>
        <v>49238.279999999992</v>
      </c>
      <c r="D83" s="12">
        <f t="shared" si="24"/>
        <v>111.41999999999999</v>
      </c>
      <c r="E83" s="13">
        <f t="shared" si="25"/>
        <v>6.4</v>
      </c>
      <c r="F83" s="10"/>
      <c r="G83" s="11">
        <f t="shared" ref="G83:G88" si="29">+H82+0.01</f>
        <v>6445.81</v>
      </c>
      <c r="H83" s="12">
        <f t="shared" si="26"/>
        <v>54709.19999999999</v>
      </c>
      <c r="I83" s="12">
        <f t="shared" si="26"/>
        <v>123.79999999999998</v>
      </c>
      <c r="J83" s="13">
        <f t="shared" si="27"/>
        <v>6.4</v>
      </c>
    </row>
    <row r="84" spans="2:14" x14ac:dyDescent="0.25">
      <c r="B84" s="11">
        <f t="shared" si="28"/>
        <v>49238.289999999994</v>
      </c>
      <c r="C84" s="12">
        <f t="shared" si="24"/>
        <v>86531.940000000017</v>
      </c>
      <c r="D84" s="12">
        <f t="shared" si="24"/>
        <v>2891.34</v>
      </c>
      <c r="E84" s="13">
        <f t="shared" si="25"/>
        <v>10.88</v>
      </c>
      <c r="F84" s="10"/>
      <c r="G84" s="11">
        <f t="shared" si="29"/>
        <v>54709.209999999992</v>
      </c>
      <c r="H84" s="12">
        <f t="shared" si="26"/>
        <v>96146.60000000002</v>
      </c>
      <c r="I84" s="12">
        <f t="shared" si="26"/>
        <v>3212.6000000000004</v>
      </c>
      <c r="J84" s="13">
        <f t="shared" si="27"/>
        <v>10.88</v>
      </c>
      <c r="N84">
        <v>123813</v>
      </c>
    </row>
    <row r="85" spans="2:14" x14ac:dyDescent="0.25">
      <c r="B85" s="11">
        <f t="shared" si="28"/>
        <v>86531.950000000012</v>
      </c>
      <c r="C85" s="12">
        <f t="shared" si="24"/>
        <v>100589.57999999999</v>
      </c>
      <c r="D85" s="12">
        <f t="shared" si="24"/>
        <v>6948.9000000000015</v>
      </c>
      <c r="E85" s="13">
        <f t="shared" si="25"/>
        <v>16</v>
      </c>
      <c r="F85" s="10"/>
      <c r="G85" s="11">
        <f t="shared" si="29"/>
        <v>96146.610000000015</v>
      </c>
      <c r="H85" s="12">
        <f t="shared" si="26"/>
        <v>111766.19999999998</v>
      </c>
      <c r="I85" s="12">
        <f t="shared" si="26"/>
        <v>7721.0000000000018</v>
      </c>
      <c r="J85" s="13">
        <f t="shared" si="27"/>
        <v>16</v>
      </c>
      <c r="N85" s="10">
        <f>+B87</f>
        <v>120433.23999999999</v>
      </c>
    </row>
    <row r="86" spans="2:14" x14ac:dyDescent="0.25">
      <c r="B86" s="11">
        <f t="shared" si="28"/>
        <v>100589.58999999998</v>
      </c>
      <c r="C86" s="14">
        <f t="shared" si="24"/>
        <v>120433.23</v>
      </c>
      <c r="D86" s="12">
        <f t="shared" si="24"/>
        <v>9198.09</v>
      </c>
      <c r="E86" s="13">
        <f t="shared" si="25"/>
        <v>17.920000000000002</v>
      </c>
      <c r="F86" s="10"/>
      <c r="G86" s="11">
        <f t="shared" si="29"/>
        <v>111766.20999999998</v>
      </c>
      <c r="H86" s="14">
        <f t="shared" si="26"/>
        <v>133814.69999999998</v>
      </c>
      <c r="I86" s="12">
        <f t="shared" si="26"/>
        <v>10220.1</v>
      </c>
      <c r="J86" s="13">
        <f t="shared" si="27"/>
        <v>17.920000000000002</v>
      </c>
      <c r="N86" s="10">
        <f>+N84-N85</f>
        <v>3379.7600000000093</v>
      </c>
    </row>
    <row r="87" spans="2:14" x14ac:dyDescent="0.25">
      <c r="B87" s="11">
        <f t="shared" si="28"/>
        <v>120433.23999999999</v>
      </c>
      <c r="C87" s="14">
        <f t="shared" si="24"/>
        <v>242896.5</v>
      </c>
      <c r="D87" s="12">
        <f t="shared" si="24"/>
        <v>12754.079999999998</v>
      </c>
      <c r="E87" s="13">
        <f t="shared" si="25"/>
        <v>21.36</v>
      </c>
      <c r="F87" s="10"/>
      <c r="G87" s="11">
        <f t="shared" si="29"/>
        <v>133814.71</v>
      </c>
      <c r="H87" s="14">
        <f t="shared" si="26"/>
        <v>269885</v>
      </c>
      <c r="I87" s="12">
        <f t="shared" si="26"/>
        <v>14171.199999999997</v>
      </c>
      <c r="J87" s="13">
        <f t="shared" si="27"/>
        <v>21.36</v>
      </c>
      <c r="N87" s="20">
        <v>0.21360000000000001</v>
      </c>
    </row>
    <row r="88" spans="2:14" x14ac:dyDescent="0.25">
      <c r="B88" s="11">
        <f t="shared" si="28"/>
        <v>242896.51</v>
      </c>
      <c r="C88" s="14">
        <f t="shared" si="24"/>
        <v>382838.22000000009</v>
      </c>
      <c r="D88" s="12">
        <f t="shared" si="24"/>
        <v>38912.220000000008</v>
      </c>
      <c r="E88" s="13">
        <f t="shared" si="25"/>
        <v>23.52</v>
      </c>
      <c r="F88" s="10"/>
      <c r="G88" s="11">
        <f t="shared" si="29"/>
        <v>269885.01</v>
      </c>
      <c r="H88" s="14">
        <f t="shared" si="26"/>
        <v>425375.8000000001</v>
      </c>
      <c r="I88" s="12">
        <f t="shared" si="26"/>
        <v>43235.80000000001</v>
      </c>
      <c r="J88" s="13">
        <f t="shared" si="27"/>
        <v>23.52</v>
      </c>
      <c r="N88" s="21">
        <f>+N86*N87</f>
        <v>721.91673600000206</v>
      </c>
    </row>
    <row r="89" spans="2:14" x14ac:dyDescent="0.25">
      <c r="B89" s="11">
        <f>+C88+0.01</f>
        <v>382838.2300000001</v>
      </c>
      <c r="C89" s="14">
        <f t="shared" si="24"/>
        <v>730901.25</v>
      </c>
      <c r="D89" s="12">
        <f t="shared" si="24"/>
        <v>71826.569999999978</v>
      </c>
      <c r="E89" s="13">
        <f t="shared" si="25"/>
        <v>30</v>
      </c>
      <c r="F89" s="10"/>
      <c r="G89" s="11">
        <f>+H88+0.01</f>
        <v>425375.81000000011</v>
      </c>
      <c r="H89" s="14">
        <f t="shared" si="26"/>
        <v>812112.5</v>
      </c>
      <c r="I89" s="12">
        <f t="shared" si="26"/>
        <v>79807.299999999974</v>
      </c>
      <c r="J89" s="13">
        <f t="shared" si="27"/>
        <v>30</v>
      </c>
      <c r="N89" s="10">
        <f>+D87</f>
        <v>12754.079999999998</v>
      </c>
    </row>
    <row r="90" spans="2:14" x14ac:dyDescent="0.25">
      <c r="B90" s="11">
        <f>+C89+0.01</f>
        <v>730901.26</v>
      </c>
      <c r="C90" s="14">
        <f t="shared" si="24"/>
        <v>974535.03000000014</v>
      </c>
      <c r="D90" s="12">
        <f t="shared" si="24"/>
        <v>176245.47000000003</v>
      </c>
      <c r="E90" s="13">
        <f t="shared" si="25"/>
        <v>32</v>
      </c>
      <c r="F90" s="10"/>
      <c r="G90" s="11">
        <f>+H89+0.01</f>
        <v>812112.51</v>
      </c>
      <c r="H90" s="14">
        <f t="shared" si="26"/>
        <v>1082816.7000000002</v>
      </c>
      <c r="I90" s="12">
        <f t="shared" si="26"/>
        <v>195828.30000000005</v>
      </c>
      <c r="J90" s="13">
        <f t="shared" si="27"/>
        <v>32</v>
      </c>
      <c r="N90" s="22">
        <f>+N88+N89</f>
        <v>13475.996736000001</v>
      </c>
    </row>
    <row r="91" spans="2:14" x14ac:dyDescent="0.25">
      <c r="B91" s="11">
        <f>+C90+0.01</f>
        <v>974535.04000000015</v>
      </c>
      <c r="C91" s="14">
        <f t="shared" si="24"/>
        <v>2923605.09</v>
      </c>
      <c r="D91" s="12">
        <f t="shared" si="24"/>
        <v>254208.23999999993</v>
      </c>
      <c r="E91" s="13">
        <f t="shared" si="25"/>
        <v>34</v>
      </c>
      <c r="F91" s="10"/>
      <c r="G91" s="11">
        <f>+H90+0.01</f>
        <v>1082816.7100000002</v>
      </c>
      <c r="H91" s="14">
        <f t="shared" si="26"/>
        <v>3248450.0999999996</v>
      </c>
      <c r="I91" s="12">
        <f t="shared" si="26"/>
        <v>282453.59999999992</v>
      </c>
      <c r="J91" s="13">
        <f t="shared" si="27"/>
        <v>34</v>
      </c>
    </row>
    <row r="92" spans="2:14" ht="15.75" thickBot="1" x14ac:dyDescent="0.3">
      <c r="B92" s="15">
        <f>+C91+0.01</f>
        <v>2923605.0999999996</v>
      </c>
      <c r="C92" s="16" t="str">
        <f>+H75</f>
        <v>En adelante</v>
      </c>
      <c r="D92" s="17">
        <f t="shared" si="24"/>
        <v>916892.10000000009</v>
      </c>
      <c r="E92" s="18">
        <f t="shared" si="25"/>
        <v>35</v>
      </c>
      <c r="G92" s="15">
        <f>+H91+0.01</f>
        <v>3248450.1099999994</v>
      </c>
      <c r="H92" s="16" t="str">
        <f>+C92</f>
        <v>En adelante</v>
      </c>
      <c r="I92" s="17">
        <f t="shared" si="26"/>
        <v>1018769.0000000001</v>
      </c>
      <c r="J92" s="18">
        <f t="shared" si="27"/>
        <v>35</v>
      </c>
    </row>
    <row r="96" spans="2:14" ht="15.75" thickBot="1" x14ac:dyDescent="0.3"/>
    <row r="97" spans="2:10" ht="15.75" thickBot="1" x14ac:dyDescent="0.3">
      <c r="B97" s="44" t="s">
        <v>17</v>
      </c>
      <c r="C97" s="45"/>
      <c r="D97" s="45"/>
      <c r="E97" s="46"/>
      <c r="F97" s="6"/>
      <c r="G97" s="44" t="s">
        <v>18</v>
      </c>
      <c r="H97" s="45"/>
      <c r="I97" s="45"/>
      <c r="J97" s="46"/>
    </row>
    <row r="98" spans="2:10" ht="15.75" thickBot="1" x14ac:dyDescent="0.3">
      <c r="B98" s="3" t="s">
        <v>4</v>
      </c>
      <c r="C98" s="4" t="s">
        <v>5</v>
      </c>
      <c r="D98" s="4" t="s">
        <v>6</v>
      </c>
      <c r="E98" s="5" t="s">
        <v>7</v>
      </c>
      <c r="F98" s="10"/>
      <c r="G98" s="3" t="s">
        <v>4</v>
      </c>
      <c r="H98" s="4" t="s">
        <v>5</v>
      </c>
      <c r="I98" s="4" t="s">
        <v>6</v>
      </c>
      <c r="J98" s="5" t="s">
        <v>7</v>
      </c>
    </row>
    <row r="99" spans="2:10" x14ac:dyDescent="0.25">
      <c r="B99" s="7">
        <v>0.01</v>
      </c>
      <c r="C99" s="8">
        <f t="shared" ref="C99:D109" si="30">+H82+C9</f>
        <v>7090.38</v>
      </c>
      <c r="D99" s="8">
        <v>0</v>
      </c>
      <c r="E99" s="9">
        <f t="shared" ref="E99:E109" si="31">+J82</f>
        <v>1.92</v>
      </c>
      <c r="F99" s="10"/>
      <c r="G99" s="7">
        <v>0.01</v>
      </c>
      <c r="H99" s="23">
        <v>7735</v>
      </c>
      <c r="I99" s="8">
        <v>0</v>
      </c>
      <c r="J99" s="9">
        <f t="shared" ref="J99:J109" si="32">+E99</f>
        <v>1.92</v>
      </c>
    </row>
    <row r="100" spans="2:10" x14ac:dyDescent="0.25">
      <c r="B100" s="11">
        <f t="shared" ref="B100:B105" si="33">+C99+0.01</f>
        <v>7090.39</v>
      </c>
      <c r="C100" s="12">
        <f t="shared" si="30"/>
        <v>60180.119999999988</v>
      </c>
      <c r="D100" s="12">
        <f t="shared" si="30"/>
        <v>136.17999999999998</v>
      </c>
      <c r="E100" s="13">
        <f t="shared" si="31"/>
        <v>6.4</v>
      </c>
      <c r="F100" s="10"/>
      <c r="G100" s="11">
        <f t="shared" ref="G100:G105" si="34">+H99+0.01</f>
        <v>7735.01</v>
      </c>
      <c r="H100" s="12">
        <v>65651.070000000007</v>
      </c>
      <c r="I100" s="12">
        <v>148.51</v>
      </c>
      <c r="J100" s="13">
        <f t="shared" si="32"/>
        <v>6.4</v>
      </c>
    </row>
    <row r="101" spans="2:10" x14ac:dyDescent="0.25">
      <c r="B101" s="11">
        <f t="shared" si="33"/>
        <v>60180.12999999999</v>
      </c>
      <c r="C101" s="12">
        <f t="shared" si="30"/>
        <v>105761.26000000002</v>
      </c>
      <c r="D101" s="12">
        <f t="shared" si="30"/>
        <v>3533.8600000000006</v>
      </c>
      <c r="E101" s="13">
        <f t="shared" si="31"/>
        <v>10.88</v>
      </c>
      <c r="F101" s="10"/>
      <c r="G101" s="11">
        <f t="shared" si="34"/>
        <v>65651.08</v>
      </c>
      <c r="H101" s="12">
        <v>115375.9</v>
      </c>
      <c r="I101" s="12">
        <v>3855.14</v>
      </c>
      <c r="J101" s="13">
        <f t="shared" si="32"/>
        <v>10.88</v>
      </c>
    </row>
    <row r="102" spans="2:10" x14ac:dyDescent="0.25">
      <c r="B102" s="11">
        <f t="shared" si="33"/>
        <v>105761.27000000002</v>
      </c>
      <c r="C102" s="12">
        <f t="shared" si="30"/>
        <v>122942.81999999998</v>
      </c>
      <c r="D102" s="12">
        <f t="shared" si="30"/>
        <v>8493.1000000000022</v>
      </c>
      <c r="E102" s="13">
        <f t="shared" si="31"/>
        <v>16</v>
      </c>
      <c r="F102" s="10"/>
      <c r="G102" s="11">
        <f t="shared" si="34"/>
        <v>115375.90999999999</v>
      </c>
      <c r="H102" s="12">
        <v>134119.41</v>
      </c>
      <c r="I102" s="12">
        <v>9265.2000000000007</v>
      </c>
      <c r="J102" s="13">
        <f t="shared" si="32"/>
        <v>16</v>
      </c>
    </row>
    <row r="103" spans="2:10" x14ac:dyDescent="0.25">
      <c r="B103" s="11">
        <f t="shared" si="33"/>
        <v>122942.82999999997</v>
      </c>
      <c r="C103" s="14">
        <f t="shared" si="30"/>
        <v>147196.16999999998</v>
      </c>
      <c r="D103" s="12">
        <f t="shared" si="30"/>
        <v>11242.11</v>
      </c>
      <c r="E103" s="13">
        <f t="shared" si="31"/>
        <v>17.920000000000002</v>
      </c>
      <c r="F103" s="10"/>
      <c r="G103" s="11">
        <f t="shared" si="34"/>
        <v>134119.42000000001</v>
      </c>
      <c r="H103" s="14">
        <v>160577.65</v>
      </c>
      <c r="I103" s="12">
        <v>12264.16</v>
      </c>
      <c r="J103" s="13">
        <f t="shared" si="32"/>
        <v>17.920000000000002</v>
      </c>
    </row>
    <row r="104" spans="2:10" x14ac:dyDescent="0.25">
      <c r="B104" s="11">
        <f t="shared" si="33"/>
        <v>147196.18</v>
      </c>
      <c r="C104" s="14">
        <f t="shared" si="30"/>
        <v>296873.5</v>
      </c>
      <c r="D104" s="12">
        <f t="shared" si="30"/>
        <v>15588.319999999996</v>
      </c>
      <c r="E104" s="13">
        <f t="shared" si="31"/>
        <v>21.36</v>
      </c>
      <c r="F104" s="10"/>
      <c r="G104" s="11">
        <f t="shared" si="34"/>
        <v>160577.66</v>
      </c>
      <c r="H104" s="14">
        <v>323862</v>
      </c>
      <c r="I104" s="12">
        <v>17005.47</v>
      </c>
      <c r="J104" s="13">
        <f t="shared" si="32"/>
        <v>21.36</v>
      </c>
    </row>
    <row r="105" spans="2:10" x14ac:dyDescent="0.25">
      <c r="B105" s="11">
        <f t="shared" si="33"/>
        <v>296873.51</v>
      </c>
      <c r="C105" s="14">
        <f t="shared" si="30"/>
        <v>467913.38000000012</v>
      </c>
      <c r="D105" s="12">
        <f t="shared" si="30"/>
        <v>47559.380000000012</v>
      </c>
      <c r="E105" s="13">
        <f t="shared" si="31"/>
        <v>23.52</v>
      </c>
      <c r="F105" s="10"/>
      <c r="G105" s="11">
        <f t="shared" si="34"/>
        <v>323862.01</v>
      </c>
      <c r="H105" s="14">
        <v>510451</v>
      </c>
      <c r="I105" s="12">
        <v>51883.01</v>
      </c>
      <c r="J105" s="13">
        <f t="shared" si="32"/>
        <v>23.52</v>
      </c>
    </row>
    <row r="106" spans="2:10" x14ac:dyDescent="0.25">
      <c r="B106" s="11">
        <f>+C105+0.01</f>
        <v>467913.39000000013</v>
      </c>
      <c r="C106" s="14">
        <f t="shared" si="30"/>
        <v>893323.75</v>
      </c>
      <c r="D106" s="12">
        <f t="shared" si="30"/>
        <v>87788.02999999997</v>
      </c>
      <c r="E106" s="13">
        <f t="shared" si="31"/>
        <v>30</v>
      </c>
      <c r="F106" s="10"/>
      <c r="G106" s="11">
        <f>+H105+0.01</f>
        <v>510451.01</v>
      </c>
      <c r="H106" s="14">
        <v>974535.03</v>
      </c>
      <c r="I106" s="12">
        <v>95768.74</v>
      </c>
      <c r="J106" s="13">
        <f t="shared" si="32"/>
        <v>30</v>
      </c>
    </row>
    <row r="107" spans="2:10" x14ac:dyDescent="0.25">
      <c r="B107" s="11">
        <f>+C106+0.01</f>
        <v>893323.76</v>
      </c>
      <c r="C107" s="14">
        <f t="shared" si="30"/>
        <v>1191098.3700000001</v>
      </c>
      <c r="D107" s="12">
        <f t="shared" si="30"/>
        <v>215411.13000000006</v>
      </c>
      <c r="E107" s="13">
        <f t="shared" si="31"/>
        <v>32</v>
      </c>
      <c r="F107" s="10"/>
      <c r="G107" s="11">
        <f>+H106+0.01</f>
        <v>974535.04</v>
      </c>
      <c r="H107" s="14">
        <v>1299388.04</v>
      </c>
      <c r="I107" s="14">
        <v>239993.95</v>
      </c>
      <c r="J107" s="13">
        <f t="shared" si="32"/>
        <v>32</v>
      </c>
    </row>
    <row r="108" spans="2:10" x14ac:dyDescent="0.25">
      <c r="B108" s="11">
        <f>+C107+0.01</f>
        <v>1191098.3800000001</v>
      </c>
      <c r="C108" s="14">
        <f t="shared" si="30"/>
        <v>3573295.1099999994</v>
      </c>
      <c r="D108" s="12">
        <f t="shared" si="30"/>
        <v>310698.9599999999</v>
      </c>
      <c r="E108" s="13">
        <f t="shared" si="31"/>
        <v>34</v>
      </c>
      <c r="F108" s="10"/>
      <c r="G108" s="11">
        <f>+H107+0.01</f>
        <v>1299388.05</v>
      </c>
      <c r="H108" s="14">
        <v>3898140.12</v>
      </c>
      <c r="I108" s="12">
        <v>338944.34</v>
      </c>
      <c r="J108" s="13">
        <f t="shared" si="32"/>
        <v>34</v>
      </c>
    </row>
    <row r="109" spans="2:10" ht="15.75" thickBot="1" x14ac:dyDescent="0.3">
      <c r="B109" s="15">
        <f>+C108+0.01</f>
        <v>3573295.1199999992</v>
      </c>
      <c r="C109" s="16" t="str">
        <f>+H92</f>
        <v>En adelante</v>
      </c>
      <c r="D109" s="17">
        <f t="shared" si="30"/>
        <v>1120645.9000000001</v>
      </c>
      <c r="E109" s="18">
        <f t="shared" si="31"/>
        <v>35</v>
      </c>
      <c r="G109" s="15">
        <f>+H108+0.01</f>
        <v>3898140.13</v>
      </c>
      <c r="H109" s="16" t="str">
        <f>+C109</f>
        <v>En adelante</v>
      </c>
      <c r="I109" s="17">
        <v>1222522.76</v>
      </c>
      <c r="J109" s="18">
        <f t="shared" si="32"/>
        <v>35</v>
      </c>
    </row>
    <row r="116" spans="6:6" x14ac:dyDescent="0.25">
      <c r="F116" s="6"/>
    </row>
    <row r="117" spans="6:6" x14ac:dyDescent="0.25">
      <c r="F117" s="10"/>
    </row>
    <row r="118" spans="6:6" x14ac:dyDescent="0.25">
      <c r="F118" s="10"/>
    </row>
    <row r="119" spans="6:6" x14ac:dyDescent="0.25">
      <c r="F119" s="10"/>
    </row>
    <row r="120" spans="6:6" x14ac:dyDescent="0.25">
      <c r="F120" s="10"/>
    </row>
    <row r="121" spans="6:6" x14ac:dyDescent="0.25">
      <c r="F121" s="10"/>
    </row>
    <row r="122" spans="6:6" x14ac:dyDescent="0.25">
      <c r="F122" s="10"/>
    </row>
    <row r="123" spans="6:6" x14ac:dyDescent="0.25">
      <c r="F123" s="10"/>
    </row>
    <row r="124" spans="6:6" x14ac:dyDescent="0.25">
      <c r="F124" s="10"/>
    </row>
    <row r="125" spans="6:6" x14ac:dyDescent="0.25">
      <c r="F125" s="10"/>
    </row>
    <row r="126" spans="6:6" x14ac:dyDescent="0.25">
      <c r="F126" s="10"/>
    </row>
    <row r="127" spans="6:6" x14ac:dyDescent="0.25">
      <c r="F127" s="10"/>
    </row>
  </sheetData>
  <mergeCells count="17">
    <mergeCell ref="G24:J24"/>
    <mergeCell ref="M22:M24"/>
    <mergeCell ref="B97:E97"/>
    <mergeCell ref="G97:J97"/>
    <mergeCell ref="M7:P7"/>
    <mergeCell ref="M21:Q21"/>
    <mergeCell ref="O22:O24"/>
    <mergeCell ref="Q22:Q24"/>
    <mergeCell ref="B41:E41"/>
    <mergeCell ref="G41:J41"/>
    <mergeCell ref="B63:E63"/>
    <mergeCell ref="G63:J63"/>
    <mergeCell ref="B80:E80"/>
    <mergeCell ref="G80:J80"/>
    <mergeCell ref="B7:E7"/>
    <mergeCell ref="G7:J7"/>
    <mergeCell ref="B24:E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7"/>
  <sheetViews>
    <sheetView zoomScale="145" zoomScaleNormal="145" workbookViewId="0"/>
  </sheetViews>
  <sheetFormatPr baseColWidth="10" defaultRowHeight="15" x14ac:dyDescent="0.25"/>
  <cols>
    <col min="1" max="1" width="3.7109375" customWidth="1"/>
    <col min="6" max="6" width="3.7109375" customWidth="1"/>
    <col min="7" max="7" width="11.42578125" customWidth="1"/>
    <col min="8" max="9" width="11.7109375" bestFit="1" customWidth="1"/>
    <col min="14" max="14" width="13.140625" bestFit="1" customWidth="1"/>
    <col min="257" max="257" width="3.7109375" customWidth="1"/>
    <col min="262" max="262" width="3.7109375" customWidth="1"/>
    <col min="264" max="265" width="11.7109375" bestFit="1" customWidth="1"/>
    <col min="270" max="270" width="13.140625" bestFit="1" customWidth="1"/>
    <col min="513" max="513" width="3.7109375" customWidth="1"/>
    <col min="518" max="518" width="3.7109375" customWidth="1"/>
    <col min="520" max="521" width="11.7109375" bestFit="1" customWidth="1"/>
    <col min="526" max="526" width="13.140625" bestFit="1" customWidth="1"/>
    <col min="769" max="769" width="3.7109375" customWidth="1"/>
    <col min="774" max="774" width="3.7109375" customWidth="1"/>
    <col min="776" max="777" width="11.7109375" bestFit="1" customWidth="1"/>
    <col min="782" max="782" width="13.140625" bestFit="1" customWidth="1"/>
    <col min="1025" max="1025" width="3.7109375" customWidth="1"/>
    <col min="1030" max="1030" width="3.7109375" customWidth="1"/>
    <col min="1032" max="1033" width="11.7109375" bestFit="1" customWidth="1"/>
    <col min="1038" max="1038" width="13.140625" bestFit="1" customWidth="1"/>
    <col min="1281" max="1281" width="3.7109375" customWidth="1"/>
    <col min="1286" max="1286" width="3.7109375" customWidth="1"/>
    <col min="1288" max="1289" width="11.7109375" bestFit="1" customWidth="1"/>
    <col min="1294" max="1294" width="13.140625" bestFit="1" customWidth="1"/>
    <col min="1537" max="1537" width="3.7109375" customWidth="1"/>
    <col min="1542" max="1542" width="3.7109375" customWidth="1"/>
    <col min="1544" max="1545" width="11.7109375" bestFit="1" customWidth="1"/>
    <col min="1550" max="1550" width="13.140625" bestFit="1" customWidth="1"/>
    <col min="1793" max="1793" width="3.7109375" customWidth="1"/>
    <col min="1798" max="1798" width="3.7109375" customWidth="1"/>
    <col min="1800" max="1801" width="11.7109375" bestFit="1" customWidth="1"/>
    <col min="1806" max="1806" width="13.140625" bestFit="1" customWidth="1"/>
    <col min="2049" max="2049" width="3.7109375" customWidth="1"/>
    <col min="2054" max="2054" width="3.7109375" customWidth="1"/>
    <col min="2056" max="2057" width="11.7109375" bestFit="1" customWidth="1"/>
    <col min="2062" max="2062" width="13.140625" bestFit="1" customWidth="1"/>
    <col min="2305" max="2305" width="3.7109375" customWidth="1"/>
    <col min="2310" max="2310" width="3.7109375" customWidth="1"/>
    <col min="2312" max="2313" width="11.7109375" bestFit="1" customWidth="1"/>
    <col min="2318" max="2318" width="13.140625" bestFit="1" customWidth="1"/>
    <col min="2561" max="2561" width="3.7109375" customWidth="1"/>
    <col min="2566" max="2566" width="3.7109375" customWidth="1"/>
    <col min="2568" max="2569" width="11.7109375" bestFit="1" customWidth="1"/>
    <col min="2574" max="2574" width="13.140625" bestFit="1" customWidth="1"/>
    <col min="2817" max="2817" width="3.7109375" customWidth="1"/>
    <col min="2822" max="2822" width="3.7109375" customWidth="1"/>
    <col min="2824" max="2825" width="11.7109375" bestFit="1" customWidth="1"/>
    <col min="2830" max="2830" width="13.140625" bestFit="1" customWidth="1"/>
    <col min="3073" max="3073" width="3.7109375" customWidth="1"/>
    <col min="3078" max="3078" width="3.7109375" customWidth="1"/>
    <col min="3080" max="3081" width="11.7109375" bestFit="1" customWidth="1"/>
    <col min="3086" max="3086" width="13.140625" bestFit="1" customWidth="1"/>
    <col min="3329" max="3329" width="3.7109375" customWidth="1"/>
    <col min="3334" max="3334" width="3.7109375" customWidth="1"/>
    <col min="3336" max="3337" width="11.7109375" bestFit="1" customWidth="1"/>
    <col min="3342" max="3342" width="13.140625" bestFit="1" customWidth="1"/>
    <col min="3585" max="3585" width="3.7109375" customWidth="1"/>
    <col min="3590" max="3590" width="3.7109375" customWidth="1"/>
    <col min="3592" max="3593" width="11.7109375" bestFit="1" customWidth="1"/>
    <col min="3598" max="3598" width="13.140625" bestFit="1" customWidth="1"/>
    <col min="3841" max="3841" width="3.7109375" customWidth="1"/>
    <col min="3846" max="3846" width="3.7109375" customWidth="1"/>
    <col min="3848" max="3849" width="11.7109375" bestFit="1" customWidth="1"/>
    <col min="3854" max="3854" width="13.140625" bestFit="1" customWidth="1"/>
    <col min="4097" max="4097" width="3.7109375" customWidth="1"/>
    <col min="4102" max="4102" width="3.7109375" customWidth="1"/>
    <col min="4104" max="4105" width="11.7109375" bestFit="1" customWidth="1"/>
    <col min="4110" max="4110" width="13.140625" bestFit="1" customWidth="1"/>
    <col min="4353" max="4353" width="3.7109375" customWidth="1"/>
    <col min="4358" max="4358" width="3.7109375" customWidth="1"/>
    <col min="4360" max="4361" width="11.7109375" bestFit="1" customWidth="1"/>
    <col min="4366" max="4366" width="13.140625" bestFit="1" customWidth="1"/>
    <col min="4609" max="4609" width="3.7109375" customWidth="1"/>
    <col min="4614" max="4614" width="3.7109375" customWidth="1"/>
    <col min="4616" max="4617" width="11.7109375" bestFit="1" customWidth="1"/>
    <col min="4622" max="4622" width="13.140625" bestFit="1" customWidth="1"/>
    <col min="4865" max="4865" width="3.7109375" customWidth="1"/>
    <col min="4870" max="4870" width="3.7109375" customWidth="1"/>
    <col min="4872" max="4873" width="11.7109375" bestFit="1" customWidth="1"/>
    <col min="4878" max="4878" width="13.140625" bestFit="1" customWidth="1"/>
    <col min="5121" max="5121" width="3.7109375" customWidth="1"/>
    <col min="5126" max="5126" width="3.7109375" customWidth="1"/>
    <col min="5128" max="5129" width="11.7109375" bestFit="1" customWidth="1"/>
    <col min="5134" max="5134" width="13.140625" bestFit="1" customWidth="1"/>
    <col min="5377" max="5377" width="3.7109375" customWidth="1"/>
    <col min="5382" max="5382" width="3.7109375" customWidth="1"/>
    <col min="5384" max="5385" width="11.7109375" bestFit="1" customWidth="1"/>
    <col min="5390" max="5390" width="13.140625" bestFit="1" customWidth="1"/>
    <col min="5633" max="5633" width="3.7109375" customWidth="1"/>
    <col min="5638" max="5638" width="3.7109375" customWidth="1"/>
    <col min="5640" max="5641" width="11.7109375" bestFit="1" customWidth="1"/>
    <col min="5646" max="5646" width="13.140625" bestFit="1" customWidth="1"/>
    <col min="5889" max="5889" width="3.7109375" customWidth="1"/>
    <col min="5894" max="5894" width="3.7109375" customWidth="1"/>
    <col min="5896" max="5897" width="11.7109375" bestFit="1" customWidth="1"/>
    <col min="5902" max="5902" width="13.140625" bestFit="1" customWidth="1"/>
    <col min="6145" max="6145" width="3.7109375" customWidth="1"/>
    <col min="6150" max="6150" width="3.7109375" customWidth="1"/>
    <col min="6152" max="6153" width="11.7109375" bestFit="1" customWidth="1"/>
    <col min="6158" max="6158" width="13.140625" bestFit="1" customWidth="1"/>
    <col min="6401" max="6401" width="3.7109375" customWidth="1"/>
    <col min="6406" max="6406" width="3.7109375" customWidth="1"/>
    <col min="6408" max="6409" width="11.7109375" bestFit="1" customWidth="1"/>
    <col min="6414" max="6414" width="13.140625" bestFit="1" customWidth="1"/>
    <col min="6657" max="6657" width="3.7109375" customWidth="1"/>
    <col min="6662" max="6662" width="3.7109375" customWidth="1"/>
    <col min="6664" max="6665" width="11.7109375" bestFit="1" customWidth="1"/>
    <col min="6670" max="6670" width="13.140625" bestFit="1" customWidth="1"/>
    <col min="6913" max="6913" width="3.7109375" customWidth="1"/>
    <col min="6918" max="6918" width="3.7109375" customWidth="1"/>
    <col min="6920" max="6921" width="11.7109375" bestFit="1" customWidth="1"/>
    <col min="6926" max="6926" width="13.140625" bestFit="1" customWidth="1"/>
    <col min="7169" max="7169" width="3.7109375" customWidth="1"/>
    <col min="7174" max="7174" width="3.7109375" customWidth="1"/>
    <col min="7176" max="7177" width="11.7109375" bestFit="1" customWidth="1"/>
    <col min="7182" max="7182" width="13.140625" bestFit="1" customWidth="1"/>
    <col min="7425" max="7425" width="3.7109375" customWidth="1"/>
    <col min="7430" max="7430" width="3.7109375" customWidth="1"/>
    <col min="7432" max="7433" width="11.7109375" bestFit="1" customWidth="1"/>
    <col min="7438" max="7438" width="13.140625" bestFit="1" customWidth="1"/>
    <col min="7681" max="7681" width="3.7109375" customWidth="1"/>
    <col min="7686" max="7686" width="3.7109375" customWidth="1"/>
    <col min="7688" max="7689" width="11.7109375" bestFit="1" customWidth="1"/>
    <col min="7694" max="7694" width="13.140625" bestFit="1" customWidth="1"/>
    <col min="7937" max="7937" width="3.7109375" customWidth="1"/>
    <col min="7942" max="7942" width="3.7109375" customWidth="1"/>
    <col min="7944" max="7945" width="11.7109375" bestFit="1" customWidth="1"/>
    <col min="7950" max="7950" width="13.140625" bestFit="1" customWidth="1"/>
    <col min="8193" max="8193" width="3.7109375" customWidth="1"/>
    <col min="8198" max="8198" width="3.7109375" customWidth="1"/>
    <col min="8200" max="8201" width="11.7109375" bestFit="1" customWidth="1"/>
    <col min="8206" max="8206" width="13.140625" bestFit="1" customWidth="1"/>
    <col min="8449" max="8449" width="3.7109375" customWidth="1"/>
    <col min="8454" max="8454" width="3.7109375" customWidth="1"/>
    <col min="8456" max="8457" width="11.7109375" bestFit="1" customWidth="1"/>
    <col min="8462" max="8462" width="13.140625" bestFit="1" customWidth="1"/>
    <col min="8705" max="8705" width="3.7109375" customWidth="1"/>
    <col min="8710" max="8710" width="3.7109375" customWidth="1"/>
    <col min="8712" max="8713" width="11.7109375" bestFit="1" customWidth="1"/>
    <col min="8718" max="8718" width="13.140625" bestFit="1" customWidth="1"/>
    <col min="8961" max="8961" width="3.7109375" customWidth="1"/>
    <col min="8966" max="8966" width="3.7109375" customWidth="1"/>
    <col min="8968" max="8969" width="11.7109375" bestFit="1" customWidth="1"/>
    <col min="8974" max="8974" width="13.140625" bestFit="1" customWidth="1"/>
    <col min="9217" max="9217" width="3.7109375" customWidth="1"/>
    <col min="9222" max="9222" width="3.7109375" customWidth="1"/>
    <col min="9224" max="9225" width="11.7109375" bestFit="1" customWidth="1"/>
    <col min="9230" max="9230" width="13.140625" bestFit="1" customWidth="1"/>
    <col min="9473" max="9473" width="3.7109375" customWidth="1"/>
    <col min="9478" max="9478" width="3.7109375" customWidth="1"/>
    <col min="9480" max="9481" width="11.7109375" bestFit="1" customWidth="1"/>
    <col min="9486" max="9486" width="13.140625" bestFit="1" customWidth="1"/>
    <col min="9729" max="9729" width="3.7109375" customWidth="1"/>
    <col min="9734" max="9734" width="3.7109375" customWidth="1"/>
    <col min="9736" max="9737" width="11.7109375" bestFit="1" customWidth="1"/>
    <col min="9742" max="9742" width="13.140625" bestFit="1" customWidth="1"/>
    <col min="9985" max="9985" width="3.7109375" customWidth="1"/>
    <col min="9990" max="9990" width="3.7109375" customWidth="1"/>
    <col min="9992" max="9993" width="11.7109375" bestFit="1" customWidth="1"/>
    <col min="9998" max="9998" width="13.140625" bestFit="1" customWidth="1"/>
    <col min="10241" max="10241" width="3.7109375" customWidth="1"/>
    <col min="10246" max="10246" width="3.7109375" customWidth="1"/>
    <col min="10248" max="10249" width="11.7109375" bestFit="1" customWidth="1"/>
    <col min="10254" max="10254" width="13.140625" bestFit="1" customWidth="1"/>
    <col min="10497" max="10497" width="3.7109375" customWidth="1"/>
    <col min="10502" max="10502" width="3.7109375" customWidth="1"/>
    <col min="10504" max="10505" width="11.7109375" bestFit="1" customWidth="1"/>
    <col min="10510" max="10510" width="13.140625" bestFit="1" customWidth="1"/>
    <col min="10753" max="10753" width="3.7109375" customWidth="1"/>
    <col min="10758" max="10758" width="3.7109375" customWidth="1"/>
    <col min="10760" max="10761" width="11.7109375" bestFit="1" customWidth="1"/>
    <col min="10766" max="10766" width="13.140625" bestFit="1" customWidth="1"/>
    <col min="11009" max="11009" width="3.7109375" customWidth="1"/>
    <col min="11014" max="11014" width="3.7109375" customWidth="1"/>
    <col min="11016" max="11017" width="11.7109375" bestFit="1" customWidth="1"/>
    <col min="11022" max="11022" width="13.140625" bestFit="1" customWidth="1"/>
    <col min="11265" max="11265" width="3.7109375" customWidth="1"/>
    <col min="11270" max="11270" width="3.7109375" customWidth="1"/>
    <col min="11272" max="11273" width="11.7109375" bestFit="1" customWidth="1"/>
    <col min="11278" max="11278" width="13.140625" bestFit="1" customWidth="1"/>
    <col min="11521" max="11521" width="3.7109375" customWidth="1"/>
    <col min="11526" max="11526" width="3.7109375" customWidth="1"/>
    <col min="11528" max="11529" width="11.7109375" bestFit="1" customWidth="1"/>
    <col min="11534" max="11534" width="13.140625" bestFit="1" customWidth="1"/>
    <col min="11777" max="11777" width="3.7109375" customWidth="1"/>
    <col min="11782" max="11782" width="3.7109375" customWidth="1"/>
    <col min="11784" max="11785" width="11.7109375" bestFit="1" customWidth="1"/>
    <col min="11790" max="11790" width="13.140625" bestFit="1" customWidth="1"/>
    <col min="12033" max="12033" width="3.7109375" customWidth="1"/>
    <col min="12038" max="12038" width="3.7109375" customWidth="1"/>
    <col min="12040" max="12041" width="11.7109375" bestFit="1" customWidth="1"/>
    <col min="12046" max="12046" width="13.140625" bestFit="1" customWidth="1"/>
    <col min="12289" max="12289" width="3.7109375" customWidth="1"/>
    <col min="12294" max="12294" width="3.7109375" customWidth="1"/>
    <col min="12296" max="12297" width="11.7109375" bestFit="1" customWidth="1"/>
    <col min="12302" max="12302" width="13.140625" bestFit="1" customWidth="1"/>
    <col min="12545" max="12545" width="3.7109375" customWidth="1"/>
    <col min="12550" max="12550" width="3.7109375" customWidth="1"/>
    <col min="12552" max="12553" width="11.7109375" bestFit="1" customWidth="1"/>
    <col min="12558" max="12558" width="13.140625" bestFit="1" customWidth="1"/>
    <col min="12801" max="12801" width="3.7109375" customWidth="1"/>
    <col min="12806" max="12806" width="3.7109375" customWidth="1"/>
    <col min="12808" max="12809" width="11.7109375" bestFit="1" customWidth="1"/>
    <col min="12814" max="12814" width="13.140625" bestFit="1" customWidth="1"/>
    <col min="13057" max="13057" width="3.7109375" customWidth="1"/>
    <col min="13062" max="13062" width="3.7109375" customWidth="1"/>
    <col min="13064" max="13065" width="11.7109375" bestFit="1" customWidth="1"/>
    <col min="13070" max="13070" width="13.140625" bestFit="1" customWidth="1"/>
    <col min="13313" max="13313" width="3.7109375" customWidth="1"/>
    <col min="13318" max="13318" width="3.7109375" customWidth="1"/>
    <col min="13320" max="13321" width="11.7109375" bestFit="1" customWidth="1"/>
    <col min="13326" max="13326" width="13.140625" bestFit="1" customWidth="1"/>
    <col min="13569" max="13569" width="3.7109375" customWidth="1"/>
    <col min="13574" max="13574" width="3.7109375" customWidth="1"/>
    <col min="13576" max="13577" width="11.7109375" bestFit="1" customWidth="1"/>
    <col min="13582" max="13582" width="13.140625" bestFit="1" customWidth="1"/>
    <col min="13825" max="13825" width="3.7109375" customWidth="1"/>
    <col min="13830" max="13830" width="3.7109375" customWidth="1"/>
    <col min="13832" max="13833" width="11.7109375" bestFit="1" customWidth="1"/>
    <col min="13838" max="13838" width="13.140625" bestFit="1" customWidth="1"/>
    <col min="14081" max="14081" width="3.7109375" customWidth="1"/>
    <col min="14086" max="14086" width="3.7109375" customWidth="1"/>
    <col min="14088" max="14089" width="11.7109375" bestFit="1" customWidth="1"/>
    <col min="14094" max="14094" width="13.140625" bestFit="1" customWidth="1"/>
    <col min="14337" max="14337" width="3.7109375" customWidth="1"/>
    <col min="14342" max="14342" width="3.7109375" customWidth="1"/>
    <col min="14344" max="14345" width="11.7109375" bestFit="1" customWidth="1"/>
    <col min="14350" max="14350" width="13.140625" bestFit="1" customWidth="1"/>
    <col min="14593" max="14593" width="3.7109375" customWidth="1"/>
    <col min="14598" max="14598" width="3.7109375" customWidth="1"/>
    <col min="14600" max="14601" width="11.7109375" bestFit="1" customWidth="1"/>
    <col min="14606" max="14606" width="13.140625" bestFit="1" customWidth="1"/>
    <col min="14849" max="14849" width="3.7109375" customWidth="1"/>
    <col min="14854" max="14854" width="3.7109375" customWidth="1"/>
    <col min="14856" max="14857" width="11.7109375" bestFit="1" customWidth="1"/>
    <col min="14862" max="14862" width="13.140625" bestFit="1" customWidth="1"/>
    <col min="15105" max="15105" width="3.7109375" customWidth="1"/>
    <col min="15110" max="15110" width="3.7109375" customWidth="1"/>
    <col min="15112" max="15113" width="11.7109375" bestFit="1" customWidth="1"/>
    <col min="15118" max="15118" width="13.140625" bestFit="1" customWidth="1"/>
    <col min="15361" max="15361" width="3.7109375" customWidth="1"/>
    <col min="15366" max="15366" width="3.7109375" customWidth="1"/>
    <col min="15368" max="15369" width="11.7109375" bestFit="1" customWidth="1"/>
    <col min="15374" max="15374" width="13.140625" bestFit="1" customWidth="1"/>
    <col min="15617" max="15617" width="3.7109375" customWidth="1"/>
    <col min="15622" max="15622" width="3.7109375" customWidth="1"/>
    <col min="15624" max="15625" width="11.7109375" bestFit="1" customWidth="1"/>
    <col min="15630" max="15630" width="13.140625" bestFit="1" customWidth="1"/>
    <col min="15873" max="15873" width="3.7109375" customWidth="1"/>
    <col min="15878" max="15878" width="3.7109375" customWidth="1"/>
    <col min="15880" max="15881" width="11.7109375" bestFit="1" customWidth="1"/>
    <col min="15886" max="15886" width="13.140625" bestFit="1" customWidth="1"/>
    <col min="16129" max="16129" width="3.7109375" customWidth="1"/>
    <col min="16134" max="16134" width="3.7109375" customWidth="1"/>
    <col min="16136" max="16137" width="11.7109375" bestFit="1" customWidth="1"/>
    <col min="16142" max="16142" width="13.140625" bestFit="1" customWidth="1"/>
  </cols>
  <sheetData>
    <row r="2" spans="2:16" x14ac:dyDescent="0.25">
      <c r="B2" s="1" t="str">
        <f>+'[2]MENSUAL, QUINCENAL, ETC.'!B2</f>
        <v>TARIFAS EJERCICIO 2023</v>
      </c>
    </row>
    <row r="3" spans="2:16" x14ac:dyDescent="0.25">
      <c r="B3" s="1" t="s">
        <v>1</v>
      </c>
    </row>
    <row r="4" spans="2:16" x14ac:dyDescent="0.25">
      <c r="B4" s="1"/>
    </row>
    <row r="5" spans="2:16" x14ac:dyDescent="0.25">
      <c r="B5" s="1"/>
    </row>
    <row r="6" spans="2:16" ht="15.75" thickBot="1" x14ac:dyDescent="0.3"/>
    <row r="7" spans="2:16" ht="15.75" thickBot="1" x14ac:dyDescent="0.3">
      <c r="B7" s="44" t="s">
        <v>2</v>
      </c>
      <c r="C7" s="45"/>
      <c r="D7" s="45"/>
      <c r="E7" s="46"/>
      <c r="F7" s="2"/>
      <c r="G7" s="44" t="s">
        <v>3</v>
      </c>
      <c r="H7" s="45"/>
      <c r="I7" s="45"/>
      <c r="J7" s="46"/>
      <c r="M7" s="47" t="s">
        <v>19</v>
      </c>
      <c r="N7" s="48"/>
      <c r="O7" s="48"/>
      <c r="P7" s="49"/>
    </row>
    <row r="8" spans="2:16" ht="15.75" thickBot="1" x14ac:dyDescent="0.3">
      <c r="B8" s="3" t="s">
        <v>4</v>
      </c>
      <c r="C8" s="4" t="s">
        <v>5</v>
      </c>
      <c r="D8" s="4" t="s">
        <v>6</v>
      </c>
      <c r="E8" s="5" t="s">
        <v>7</v>
      </c>
      <c r="F8" s="6"/>
      <c r="G8" s="3" t="s">
        <v>4</v>
      </c>
      <c r="H8" s="4" t="s">
        <v>5</v>
      </c>
      <c r="I8" s="4" t="s">
        <v>6</v>
      </c>
      <c r="J8" s="5" t="s">
        <v>7</v>
      </c>
      <c r="M8" s="24" t="s">
        <v>4</v>
      </c>
      <c r="N8" s="25" t="s">
        <v>5</v>
      </c>
      <c r="O8" s="25" t="s">
        <v>6</v>
      </c>
      <c r="P8" s="26" t="s">
        <v>7</v>
      </c>
    </row>
    <row r="9" spans="2:16" ht="12.75" customHeight="1" x14ac:dyDescent="0.25">
      <c r="B9" s="7">
        <v>0.01</v>
      </c>
      <c r="C9" s="8">
        <f>+'[2]MENSUAL, QUINCENAL, ETC.'!C6</f>
        <v>746.04</v>
      </c>
      <c r="D9" s="8">
        <f>+'[2]MENSUAL, QUINCENAL, ETC.'!D6</f>
        <v>0</v>
      </c>
      <c r="E9" s="9">
        <v>1.92</v>
      </c>
      <c r="F9" s="10"/>
      <c r="G9" s="7">
        <v>0.01</v>
      </c>
      <c r="H9" s="8">
        <f t="shared" ref="H9:I19" si="0">+C9+C9</f>
        <v>1492.08</v>
      </c>
      <c r="I9" s="8">
        <v>0</v>
      </c>
      <c r="J9" s="9">
        <f t="shared" ref="J9:J19" si="1">+E9</f>
        <v>1.92</v>
      </c>
      <c r="M9" s="11">
        <v>0.01</v>
      </c>
      <c r="N9" s="12">
        <v>8952.49</v>
      </c>
      <c r="O9" s="12">
        <v>0</v>
      </c>
      <c r="P9" s="13">
        <v>1.92</v>
      </c>
    </row>
    <row r="10" spans="2:16" x14ac:dyDescent="0.25">
      <c r="B10" s="11">
        <f t="shared" ref="B10:B19" si="2">+C9+0.01</f>
        <v>746.05</v>
      </c>
      <c r="C10" s="12">
        <f>+'[2]MENSUAL, QUINCENAL, ETC.'!C7</f>
        <v>6332.05</v>
      </c>
      <c r="D10" s="12">
        <f>+'[2]MENSUAL, QUINCENAL, ETC.'!D7</f>
        <v>14.32</v>
      </c>
      <c r="E10" s="13">
        <v>6.4</v>
      </c>
      <c r="F10" s="10"/>
      <c r="G10" s="11">
        <f t="shared" ref="G10:G15" si="3">+H9+0.01</f>
        <v>1492.09</v>
      </c>
      <c r="H10" s="12">
        <f t="shared" si="0"/>
        <v>12664.1</v>
      </c>
      <c r="I10" s="12">
        <f t="shared" si="0"/>
        <v>28.64</v>
      </c>
      <c r="J10" s="13">
        <f t="shared" si="1"/>
        <v>6.4</v>
      </c>
      <c r="M10" s="11">
        <f t="shared" ref="M10:M15" si="4">+N9+0.01</f>
        <v>8952.5</v>
      </c>
      <c r="N10" s="12">
        <v>75984.55</v>
      </c>
      <c r="O10" s="12">
        <v>171.88</v>
      </c>
      <c r="P10" s="13">
        <v>6.4</v>
      </c>
    </row>
    <row r="11" spans="2:16" x14ac:dyDescent="0.25">
      <c r="B11" s="11">
        <f t="shared" si="2"/>
        <v>6332.06</v>
      </c>
      <c r="C11" s="12">
        <f>+'[2]MENSUAL, QUINCENAL, ETC.'!C8</f>
        <v>11128.01</v>
      </c>
      <c r="D11" s="12">
        <f>+'[2]MENSUAL, QUINCENAL, ETC.'!D8</f>
        <v>371.83</v>
      </c>
      <c r="E11" s="13">
        <v>10.88</v>
      </c>
      <c r="F11" s="10"/>
      <c r="G11" s="11">
        <f t="shared" si="3"/>
        <v>12664.11</v>
      </c>
      <c r="H11" s="12">
        <f t="shared" si="0"/>
        <v>22256.02</v>
      </c>
      <c r="I11" s="12">
        <f t="shared" si="0"/>
        <v>743.66</v>
      </c>
      <c r="J11" s="13">
        <f t="shared" si="1"/>
        <v>10.88</v>
      </c>
      <c r="M11" s="11">
        <f t="shared" si="4"/>
        <v>75984.56</v>
      </c>
      <c r="N11" s="12">
        <v>133536.07</v>
      </c>
      <c r="O11" s="12">
        <v>4461.9399999999996</v>
      </c>
      <c r="P11" s="13">
        <v>10.88</v>
      </c>
    </row>
    <row r="12" spans="2:16" x14ac:dyDescent="0.25">
      <c r="B12" s="11">
        <f t="shared" si="2"/>
        <v>11128.02</v>
      </c>
      <c r="C12" s="12">
        <f>+'[2]MENSUAL, QUINCENAL, ETC.'!C9</f>
        <v>12935.82</v>
      </c>
      <c r="D12" s="12">
        <f>+'[2]MENSUAL, QUINCENAL, ETC.'!D9</f>
        <v>893.63</v>
      </c>
      <c r="E12" s="13">
        <v>16</v>
      </c>
      <c r="F12" s="10"/>
      <c r="G12" s="11">
        <f t="shared" si="3"/>
        <v>22256.03</v>
      </c>
      <c r="H12" s="12">
        <f t="shared" si="0"/>
        <v>25871.64</v>
      </c>
      <c r="I12" s="12">
        <f t="shared" si="0"/>
        <v>1787.26</v>
      </c>
      <c r="J12" s="13">
        <f t="shared" si="1"/>
        <v>16</v>
      </c>
      <c r="M12" s="11">
        <f t="shared" si="4"/>
        <v>133536.08000000002</v>
      </c>
      <c r="N12" s="12">
        <v>155229.79999999999</v>
      </c>
      <c r="O12" s="12">
        <v>10723.55</v>
      </c>
      <c r="P12" s="13">
        <v>16</v>
      </c>
    </row>
    <row r="13" spans="2:16" x14ac:dyDescent="0.25">
      <c r="B13" s="11">
        <f t="shared" si="2"/>
        <v>12935.83</v>
      </c>
      <c r="C13" s="12">
        <f>+'[2]MENSUAL, QUINCENAL, ETC.'!C10</f>
        <v>15487.71</v>
      </c>
      <c r="D13" s="12">
        <f>+'[2]MENSUAL, QUINCENAL, ETC.'!D10</f>
        <v>1182.8800000000001</v>
      </c>
      <c r="E13" s="13">
        <v>17.920000000000002</v>
      </c>
      <c r="F13" s="10"/>
      <c r="G13" s="11">
        <f t="shared" si="3"/>
        <v>25871.649999999998</v>
      </c>
      <c r="H13" s="14">
        <f t="shared" si="0"/>
        <v>30975.42</v>
      </c>
      <c r="I13" s="12">
        <f t="shared" si="0"/>
        <v>2365.7600000000002</v>
      </c>
      <c r="J13" s="13">
        <f t="shared" si="1"/>
        <v>17.920000000000002</v>
      </c>
      <c r="M13" s="11">
        <f t="shared" si="4"/>
        <v>155229.81</v>
      </c>
      <c r="N13" s="12">
        <v>185852.57</v>
      </c>
      <c r="O13" s="12">
        <v>14194.54</v>
      </c>
      <c r="P13" s="13">
        <v>17.920000000000002</v>
      </c>
    </row>
    <row r="14" spans="2:16" x14ac:dyDescent="0.25">
      <c r="B14" s="11">
        <f t="shared" si="2"/>
        <v>15487.72</v>
      </c>
      <c r="C14" s="12">
        <f>+'[2]MENSUAL, QUINCENAL, ETC.'!C11</f>
        <v>31236.49</v>
      </c>
      <c r="D14" s="12">
        <f>+'[2]MENSUAL, QUINCENAL, ETC.'!D11</f>
        <v>1640.18</v>
      </c>
      <c r="E14" s="13">
        <v>21.36</v>
      </c>
      <c r="F14" s="10"/>
      <c r="G14" s="11">
        <f t="shared" si="3"/>
        <v>30975.429999999997</v>
      </c>
      <c r="H14" s="14">
        <f t="shared" si="0"/>
        <v>62472.98</v>
      </c>
      <c r="I14" s="12">
        <f t="shared" si="0"/>
        <v>3280.36</v>
      </c>
      <c r="J14" s="13">
        <f t="shared" si="1"/>
        <v>21.36</v>
      </c>
      <c r="M14" s="11">
        <f t="shared" si="4"/>
        <v>185852.58000000002</v>
      </c>
      <c r="N14" s="12">
        <v>374837.88</v>
      </c>
      <c r="O14" s="12">
        <v>19682.13</v>
      </c>
      <c r="P14" s="13">
        <v>21.36</v>
      </c>
    </row>
    <row r="15" spans="2:16" x14ac:dyDescent="0.25">
      <c r="B15" s="11">
        <f t="shared" si="2"/>
        <v>31236.5</v>
      </c>
      <c r="C15" s="12">
        <f>+'[2]MENSUAL, QUINCENAL, ETC.'!C12</f>
        <v>49233</v>
      </c>
      <c r="D15" s="12">
        <f>+'[2]MENSUAL, QUINCENAL, ETC.'!D12</f>
        <v>5004.12</v>
      </c>
      <c r="E15" s="13">
        <v>23.52</v>
      </c>
      <c r="F15" s="10"/>
      <c r="G15" s="11">
        <f t="shared" si="3"/>
        <v>62472.990000000005</v>
      </c>
      <c r="H15" s="14">
        <f t="shared" si="0"/>
        <v>98466</v>
      </c>
      <c r="I15" s="12">
        <f t="shared" si="0"/>
        <v>10008.24</v>
      </c>
      <c r="J15" s="13">
        <f t="shared" si="1"/>
        <v>23.52</v>
      </c>
      <c r="M15" s="11">
        <f t="shared" si="4"/>
        <v>374837.89</v>
      </c>
      <c r="N15" s="12">
        <v>590795.99</v>
      </c>
      <c r="O15" s="12">
        <v>60049.4</v>
      </c>
      <c r="P15" s="13">
        <v>23.52</v>
      </c>
    </row>
    <row r="16" spans="2:16" x14ac:dyDescent="0.25">
      <c r="B16" s="11">
        <f t="shared" si="2"/>
        <v>49233.01</v>
      </c>
      <c r="C16" s="12">
        <f>+'[2]MENSUAL, QUINCENAL, ETC.'!C13</f>
        <v>93993.9</v>
      </c>
      <c r="D16" s="12">
        <f>+'[2]MENSUAL, QUINCENAL, ETC.'!D13</f>
        <v>9236.89</v>
      </c>
      <c r="E16" s="13">
        <v>30</v>
      </c>
      <c r="F16" s="10"/>
      <c r="G16" s="11">
        <f>+H15+0.01</f>
        <v>98466.01</v>
      </c>
      <c r="H16" s="14">
        <f t="shared" si="0"/>
        <v>187987.8</v>
      </c>
      <c r="I16" s="12">
        <f t="shared" si="0"/>
        <v>18473.78</v>
      </c>
      <c r="J16" s="13">
        <f t="shared" si="1"/>
        <v>30</v>
      </c>
      <c r="M16" s="11">
        <f>+N15+0.01</f>
        <v>590796</v>
      </c>
      <c r="N16" s="12">
        <v>1124926.8400000001</v>
      </c>
      <c r="O16" s="12">
        <v>110842.74</v>
      </c>
      <c r="P16" s="13">
        <v>30</v>
      </c>
    </row>
    <row r="17" spans="2:17" x14ac:dyDescent="0.25">
      <c r="B17" s="11">
        <f t="shared" si="2"/>
        <v>93993.909999999989</v>
      </c>
      <c r="C17" s="12">
        <f>+'[2]MENSUAL, QUINCENAL, ETC.'!C14</f>
        <v>125325.2</v>
      </c>
      <c r="D17" s="12">
        <f>+'[2]MENSUAL, QUINCENAL, ETC.'!D14</f>
        <v>22665.17</v>
      </c>
      <c r="E17" s="13">
        <v>32</v>
      </c>
      <c r="F17" s="10"/>
      <c r="G17" s="11">
        <f>+H16+0.01</f>
        <v>187987.81</v>
      </c>
      <c r="H17" s="14">
        <f t="shared" si="0"/>
        <v>250650.4</v>
      </c>
      <c r="I17" s="12">
        <f t="shared" si="0"/>
        <v>45330.34</v>
      </c>
      <c r="J17" s="13">
        <f t="shared" si="1"/>
        <v>32</v>
      </c>
      <c r="M17" s="11">
        <f>+N16+0.01</f>
        <v>1124926.8500000001</v>
      </c>
      <c r="N17" s="12">
        <v>1503902.46</v>
      </c>
      <c r="O17" s="12">
        <v>271981.99</v>
      </c>
      <c r="P17" s="13">
        <v>32</v>
      </c>
    </row>
    <row r="18" spans="2:17" x14ac:dyDescent="0.25">
      <c r="B18" s="11">
        <f t="shared" si="2"/>
        <v>125325.20999999999</v>
      </c>
      <c r="C18" s="12">
        <f>+'[2]MENSUAL, QUINCENAL, ETC.'!C15</f>
        <v>375975.61</v>
      </c>
      <c r="D18" s="12">
        <f>+'[2]MENSUAL, QUINCENAL, ETC.'!D15</f>
        <v>32691.18</v>
      </c>
      <c r="E18" s="13">
        <v>34</v>
      </c>
      <c r="F18" s="10"/>
      <c r="G18" s="11">
        <f>+H17+0.01</f>
        <v>250650.41</v>
      </c>
      <c r="H18" s="14">
        <f t="shared" si="0"/>
        <v>751951.22</v>
      </c>
      <c r="I18" s="12">
        <f t="shared" si="0"/>
        <v>65382.36</v>
      </c>
      <c r="J18" s="13">
        <f t="shared" si="1"/>
        <v>34</v>
      </c>
      <c r="M18" s="11">
        <f>+N17+0.01</f>
        <v>1503902.47</v>
      </c>
      <c r="N18" s="12">
        <v>4511707.37</v>
      </c>
      <c r="O18" s="12">
        <v>392294.17</v>
      </c>
      <c r="P18" s="13">
        <v>34</v>
      </c>
    </row>
    <row r="19" spans="2:17" ht="15.75" thickBot="1" x14ac:dyDescent="0.3">
      <c r="B19" s="15">
        <f t="shared" si="2"/>
        <v>375975.62</v>
      </c>
      <c r="C19" s="16" t="s">
        <v>8</v>
      </c>
      <c r="D19" s="17">
        <f>+'[2]MENSUAL, QUINCENAL, ETC.'!D16</f>
        <v>117912.32000000001</v>
      </c>
      <c r="E19" s="18">
        <v>35</v>
      </c>
      <c r="G19" s="15">
        <f>+H18+0.01</f>
        <v>751951.23</v>
      </c>
      <c r="H19" s="16" t="str">
        <f>+C19</f>
        <v>En adelante</v>
      </c>
      <c r="I19" s="17">
        <f t="shared" si="0"/>
        <v>235824.64000000001</v>
      </c>
      <c r="J19" s="18">
        <f t="shared" si="1"/>
        <v>35</v>
      </c>
      <c r="M19" s="15">
        <f>+N18+0.01</f>
        <v>4511707.38</v>
      </c>
      <c r="N19" s="16" t="s">
        <v>8</v>
      </c>
      <c r="O19" s="17">
        <v>1414947.85</v>
      </c>
      <c r="P19" s="18">
        <v>35</v>
      </c>
    </row>
    <row r="20" spans="2:17" ht="15.75" thickBot="1" x14ac:dyDescent="0.3"/>
    <row r="21" spans="2:17" ht="15.75" thickBot="1" x14ac:dyDescent="0.3">
      <c r="M21" s="47" t="s">
        <v>34</v>
      </c>
      <c r="N21" s="48"/>
      <c r="O21" s="48"/>
      <c r="P21" s="48"/>
      <c r="Q21" s="49"/>
    </row>
    <row r="22" spans="2:17" x14ac:dyDescent="0.25">
      <c r="M22" s="41" t="s">
        <v>35</v>
      </c>
      <c r="N22" s="27"/>
      <c r="O22" s="50" t="s">
        <v>36</v>
      </c>
      <c r="P22" s="27"/>
      <c r="Q22" s="53" t="s">
        <v>37</v>
      </c>
    </row>
    <row r="23" spans="2:17" ht="15.75" thickBot="1" x14ac:dyDescent="0.3">
      <c r="B23" s="2"/>
      <c r="C23" s="2"/>
      <c r="D23" s="2"/>
      <c r="E23" s="2"/>
      <c r="F23" s="2"/>
      <c r="M23" s="42"/>
      <c r="N23" s="28"/>
      <c r="O23" s="51"/>
      <c r="P23" s="28"/>
      <c r="Q23" s="54"/>
    </row>
    <row r="24" spans="2:17" ht="15.75" thickBot="1" x14ac:dyDescent="0.3">
      <c r="B24" s="44" t="s">
        <v>9</v>
      </c>
      <c r="C24" s="45"/>
      <c r="D24" s="45"/>
      <c r="E24" s="46"/>
      <c r="F24" s="6"/>
      <c r="G24" s="44" t="s">
        <v>10</v>
      </c>
      <c r="H24" s="45"/>
      <c r="I24" s="45"/>
      <c r="J24" s="46"/>
      <c r="M24" s="43"/>
      <c r="N24" s="29"/>
      <c r="O24" s="52"/>
      <c r="P24" s="29"/>
      <c r="Q24" s="55"/>
    </row>
    <row r="25" spans="2:17" ht="15.75" thickBot="1" x14ac:dyDescent="0.3">
      <c r="B25" s="3" t="s">
        <v>4</v>
      </c>
      <c r="C25" s="4" t="s">
        <v>5</v>
      </c>
      <c r="D25" s="4" t="s">
        <v>6</v>
      </c>
      <c r="E25" s="5" t="s">
        <v>7</v>
      </c>
      <c r="F25" s="10"/>
      <c r="G25" s="3" t="s">
        <v>4</v>
      </c>
      <c r="H25" s="4" t="s">
        <v>5</v>
      </c>
      <c r="I25" s="4" t="s">
        <v>6</v>
      </c>
      <c r="J25" s="5" t="s">
        <v>7</v>
      </c>
      <c r="M25" s="11">
        <v>0.01</v>
      </c>
      <c r="N25" s="28"/>
      <c r="O25" s="12">
        <v>1768.96</v>
      </c>
      <c r="P25" s="12"/>
      <c r="Q25" s="13">
        <v>407.02</v>
      </c>
    </row>
    <row r="26" spans="2:17" x14ac:dyDescent="0.25">
      <c r="B26" s="7">
        <v>0.01</v>
      </c>
      <c r="C26" s="8">
        <f t="shared" ref="C26:D36" si="5">+H9+C9</f>
        <v>2238.12</v>
      </c>
      <c r="D26" s="8">
        <v>0</v>
      </c>
      <c r="E26" s="9">
        <f t="shared" ref="E26:E36" si="6">+J9</f>
        <v>1.92</v>
      </c>
      <c r="F26" s="10"/>
      <c r="G26" s="7">
        <v>0.01</v>
      </c>
      <c r="H26" s="8">
        <f t="shared" ref="H26:I36" si="7">+C26+C9</f>
        <v>2984.16</v>
      </c>
      <c r="I26" s="8">
        <v>0</v>
      </c>
      <c r="J26" s="9">
        <f t="shared" ref="J26:J36" si="8">+E26</f>
        <v>1.92</v>
      </c>
      <c r="M26" s="11">
        <f>+O25+0.01</f>
        <v>1768.97</v>
      </c>
      <c r="N26" s="28"/>
      <c r="O26" s="12">
        <v>2653.38</v>
      </c>
      <c r="P26" s="12"/>
      <c r="Q26" s="13">
        <v>406.83</v>
      </c>
    </row>
    <row r="27" spans="2:17" x14ac:dyDescent="0.25">
      <c r="B27" s="11">
        <f t="shared" ref="B27:B32" si="9">+C26+0.01</f>
        <v>2238.13</v>
      </c>
      <c r="C27" s="12">
        <f t="shared" si="5"/>
        <v>18996.150000000001</v>
      </c>
      <c r="D27" s="12">
        <f t="shared" si="5"/>
        <v>42.96</v>
      </c>
      <c r="E27" s="13">
        <f t="shared" si="6"/>
        <v>6.4</v>
      </c>
      <c r="F27" s="10"/>
      <c r="G27" s="11">
        <f t="shared" ref="G27:G32" si="10">+H26+0.01</f>
        <v>2984.17</v>
      </c>
      <c r="H27" s="12">
        <f t="shared" si="7"/>
        <v>25328.2</v>
      </c>
      <c r="I27" s="12">
        <f t="shared" si="7"/>
        <v>57.28</v>
      </c>
      <c r="J27" s="13">
        <f t="shared" si="8"/>
        <v>6.4</v>
      </c>
      <c r="M27" s="11">
        <f t="shared" ref="M27:M35" si="11">+O26+0.01</f>
        <v>2653.3900000000003</v>
      </c>
      <c r="N27" s="28"/>
      <c r="O27" s="12">
        <v>3472.84</v>
      </c>
      <c r="P27" s="12"/>
      <c r="Q27" s="13">
        <v>406.62</v>
      </c>
    </row>
    <row r="28" spans="2:17" x14ac:dyDescent="0.25">
      <c r="B28" s="11">
        <f t="shared" si="9"/>
        <v>18996.16</v>
      </c>
      <c r="C28" s="12">
        <f t="shared" si="5"/>
        <v>33384.03</v>
      </c>
      <c r="D28" s="12">
        <f t="shared" si="5"/>
        <v>1115.49</v>
      </c>
      <c r="E28" s="13">
        <f t="shared" si="6"/>
        <v>10.88</v>
      </c>
      <c r="F28" s="10"/>
      <c r="G28" s="11">
        <f t="shared" si="10"/>
        <v>25328.21</v>
      </c>
      <c r="H28" s="12">
        <f t="shared" si="7"/>
        <v>44512.04</v>
      </c>
      <c r="I28" s="12">
        <f t="shared" si="7"/>
        <v>1487.32</v>
      </c>
      <c r="J28" s="13">
        <f t="shared" si="8"/>
        <v>10.88</v>
      </c>
      <c r="M28" s="11">
        <f t="shared" si="11"/>
        <v>3472.8500000000004</v>
      </c>
      <c r="N28" s="28"/>
      <c r="O28" s="12">
        <v>3537.87</v>
      </c>
      <c r="P28" s="12"/>
      <c r="Q28" s="13">
        <v>392.77</v>
      </c>
    </row>
    <row r="29" spans="2:17" x14ac:dyDescent="0.25">
      <c r="B29" s="11">
        <f t="shared" si="9"/>
        <v>33384.04</v>
      </c>
      <c r="C29" s="12">
        <f t="shared" si="5"/>
        <v>38807.46</v>
      </c>
      <c r="D29" s="12">
        <f t="shared" si="5"/>
        <v>2680.89</v>
      </c>
      <c r="E29" s="13">
        <f t="shared" si="6"/>
        <v>16</v>
      </c>
      <c r="F29" s="10"/>
      <c r="G29" s="11">
        <f t="shared" si="10"/>
        <v>44512.05</v>
      </c>
      <c r="H29" s="12">
        <f t="shared" si="7"/>
        <v>51743.28</v>
      </c>
      <c r="I29" s="12">
        <f t="shared" si="7"/>
        <v>3574.52</v>
      </c>
      <c r="J29" s="13">
        <f t="shared" si="8"/>
        <v>16</v>
      </c>
      <c r="M29" s="11">
        <f>+O28+0.01</f>
        <v>3537.88</v>
      </c>
      <c r="N29" s="28"/>
      <c r="O29" s="12">
        <v>4446.1499999999996</v>
      </c>
      <c r="P29" s="12"/>
      <c r="Q29" s="13">
        <v>382.46</v>
      </c>
    </row>
    <row r="30" spans="2:17" x14ac:dyDescent="0.25">
      <c r="B30" s="11">
        <f t="shared" si="9"/>
        <v>38807.47</v>
      </c>
      <c r="C30" s="14">
        <f t="shared" si="5"/>
        <v>46463.13</v>
      </c>
      <c r="D30" s="12">
        <f t="shared" si="5"/>
        <v>3548.6400000000003</v>
      </c>
      <c r="E30" s="13">
        <f t="shared" si="6"/>
        <v>17.920000000000002</v>
      </c>
      <c r="F30" s="10"/>
      <c r="G30" s="11">
        <f t="shared" si="10"/>
        <v>51743.29</v>
      </c>
      <c r="H30" s="14">
        <f t="shared" si="7"/>
        <v>61950.84</v>
      </c>
      <c r="I30" s="12">
        <f t="shared" si="7"/>
        <v>4731.5200000000004</v>
      </c>
      <c r="J30" s="13">
        <f t="shared" si="8"/>
        <v>17.920000000000002</v>
      </c>
      <c r="M30" s="11">
        <f t="shared" si="11"/>
        <v>4446.16</v>
      </c>
      <c r="N30" s="28"/>
      <c r="O30" s="12">
        <v>4717.18</v>
      </c>
      <c r="P30" s="12"/>
      <c r="Q30" s="13">
        <v>354.23</v>
      </c>
    </row>
    <row r="31" spans="2:17" x14ac:dyDescent="0.25">
      <c r="B31" s="11">
        <f t="shared" si="9"/>
        <v>46463.14</v>
      </c>
      <c r="C31" s="14">
        <f t="shared" si="5"/>
        <v>93709.47</v>
      </c>
      <c r="D31" s="12">
        <f t="shared" si="5"/>
        <v>4920.54</v>
      </c>
      <c r="E31" s="13">
        <f t="shared" si="6"/>
        <v>21.36</v>
      </c>
      <c r="F31" s="10"/>
      <c r="G31" s="11">
        <f t="shared" si="10"/>
        <v>61950.85</v>
      </c>
      <c r="H31" s="14">
        <f t="shared" si="7"/>
        <v>124945.96</v>
      </c>
      <c r="I31" s="12">
        <f t="shared" si="7"/>
        <v>6560.72</v>
      </c>
      <c r="J31" s="13">
        <f t="shared" si="8"/>
        <v>21.36</v>
      </c>
      <c r="M31" s="11">
        <f t="shared" si="11"/>
        <v>4717.1900000000005</v>
      </c>
      <c r="N31" s="28"/>
      <c r="O31" s="12">
        <v>5335.42</v>
      </c>
      <c r="P31" s="12"/>
      <c r="Q31" s="13">
        <v>324.87</v>
      </c>
    </row>
    <row r="32" spans="2:17" x14ac:dyDescent="0.25">
      <c r="B32" s="11">
        <f t="shared" si="9"/>
        <v>93709.48</v>
      </c>
      <c r="C32" s="14">
        <f t="shared" si="5"/>
        <v>147699</v>
      </c>
      <c r="D32" s="12">
        <f t="shared" si="5"/>
        <v>15012.36</v>
      </c>
      <c r="E32" s="13">
        <f t="shared" si="6"/>
        <v>23.52</v>
      </c>
      <c r="F32" s="10"/>
      <c r="G32" s="11">
        <f t="shared" si="10"/>
        <v>124945.97</v>
      </c>
      <c r="H32" s="14">
        <f t="shared" si="7"/>
        <v>196932</v>
      </c>
      <c r="I32" s="12">
        <f t="shared" si="7"/>
        <v>20016.48</v>
      </c>
      <c r="J32" s="13">
        <f t="shared" si="8"/>
        <v>23.52</v>
      </c>
      <c r="M32" s="11">
        <f t="shared" si="11"/>
        <v>5335.43</v>
      </c>
      <c r="N32" s="28"/>
      <c r="O32" s="12">
        <v>6224.67</v>
      </c>
      <c r="P32" s="12"/>
      <c r="Q32" s="13">
        <v>294.63</v>
      </c>
    </row>
    <row r="33" spans="2:17" x14ac:dyDescent="0.25">
      <c r="B33" s="11">
        <f>+C32+0.01</f>
        <v>147699.01</v>
      </c>
      <c r="C33" s="14">
        <f t="shared" si="5"/>
        <v>281981.69999999995</v>
      </c>
      <c r="D33" s="12">
        <f t="shared" si="5"/>
        <v>27710.67</v>
      </c>
      <c r="E33" s="13">
        <f t="shared" si="6"/>
        <v>30</v>
      </c>
      <c r="F33" s="10"/>
      <c r="G33" s="11">
        <f>+H32+0.01</f>
        <v>196932.01</v>
      </c>
      <c r="H33" s="14">
        <f t="shared" si="7"/>
        <v>375975.6</v>
      </c>
      <c r="I33" s="12">
        <f t="shared" si="7"/>
        <v>36947.56</v>
      </c>
      <c r="J33" s="13">
        <f t="shared" si="8"/>
        <v>30</v>
      </c>
      <c r="M33" s="11">
        <f t="shared" si="11"/>
        <v>6224.68</v>
      </c>
      <c r="N33" s="28"/>
      <c r="O33" s="12">
        <v>7113.9</v>
      </c>
      <c r="P33" s="12"/>
      <c r="Q33" s="13">
        <v>253.54</v>
      </c>
    </row>
    <row r="34" spans="2:17" x14ac:dyDescent="0.25">
      <c r="B34" s="11">
        <f>+C33+0.01</f>
        <v>281981.70999999996</v>
      </c>
      <c r="C34" s="14">
        <f t="shared" si="5"/>
        <v>375975.6</v>
      </c>
      <c r="D34" s="12">
        <f t="shared" si="5"/>
        <v>67995.509999999995</v>
      </c>
      <c r="E34" s="13">
        <f t="shared" si="6"/>
        <v>32</v>
      </c>
      <c r="F34" s="10"/>
      <c r="G34" s="11">
        <f>+H33+0.01</f>
        <v>375975.61</v>
      </c>
      <c r="H34" s="14">
        <f t="shared" si="7"/>
        <v>501300.8</v>
      </c>
      <c r="I34" s="12">
        <f t="shared" si="7"/>
        <v>90660.68</v>
      </c>
      <c r="J34" s="13">
        <f t="shared" si="8"/>
        <v>32</v>
      </c>
      <c r="M34" s="11">
        <f t="shared" si="11"/>
        <v>7113.91</v>
      </c>
      <c r="N34" s="28"/>
      <c r="O34" s="12">
        <v>7382.33</v>
      </c>
      <c r="P34" s="12"/>
      <c r="Q34" s="13">
        <v>217.61</v>
      </c>
    </row>
    <row r="35" spans="2:17" ht="15.75" thickBot="1" x14ac:dyDescent="0.3">
      <c r="B35" s="11">
        <f>+C34+0.01</f>
        <v>375975.61</v>
      </c>
      <c r="C35" s="14">
        <f t="shared" si="5"/>
        <v>1127926.83</v>
      </c>
      <c r="D35" s="12">
        <f t="shared" si="5"/>
        <v>98073.540000000008</v>
      </c>
      <c r="E35" s="13">
        <f t="shared" si="6"/>
        <v>34</v>
      </c>
      <c r="F35" s="10"/>
      <c r="G35" s="11">
        <f>+H34+0.01</f>
        <v>501300.81</v>
      </c>
      <c r="H35" s="14">
        <f t="shared" si="7"/>
        <v>1503902.44</v>
      </c>
      <c r="I35" s="12">
        <f t="shared" si="7"/>
        <v>130764.72</v>
      </c>
      <c r="J35" s="13">
        <f t="shared" si="8"/>
        <v>34</v>
      </c>
      <c r="M35" s="15">
        <f t="shared" si="11"/>
        <v>7382.34</v>
      </c>
      <c r="N35" s="30"/>
      <c r="O35" s="16" t="s">
        <v>8</v>
      </c>
      <c r="P35" s="17"/>
      <c r="Q35" s="18">
        <v>0</v>
      </c>
    </row>
    <row r="36" spans="2:17" ht="15.75" thickBot="1" x14ac:dyDescent="0.3">
      <c r="B36" s="15">
        <f>+C35+0.01</f>
        <v>1127926.8400000001</v>
      </c>
      <c r="C36" s="16" t="str">
        <f>+H19</f>
        <v>En adelante</v>
      </c>
      <c r="D36" s="17">
        <f t="shared" si="5"/>
        <v>353736.96000000002</v>
      </c>
      <c r="E36" s="18">
        <f t="shared" si="6"/>
        <v>35</v>
      </c>
      <c r="G36" s="15">
        <f>+H35+0.01</f>
        <v>1503902.45</v>
      </c>
      <c r="H36" s="16" t="str">
        <f>+C36</f>
        <v>En adelante</v>
      </c>
      <c r="I36" s="17">
        <f t="shared" si="7"/>
        <v>471649.28000000003</v>
      </c>
      <c r="J36" s="18">
        <f t="shared" si="8"/>
        <v>35</v>
      </c>
    </row>
    <row r="40" spans="2:17" ht="15.75" thickBot="1" x14ac:dyDescent="0.3"/>
    <row r="41" spans="2:17" ht="15.75" thickBot="1" x14ac:dyDescent="0.3">
      <c r="B41" s="44" t="s">
        <v>11</v>
      </c>
      <c r="C41" s="45"/>
      <c r="D41" s="45"/>
      <c r="E41" s="46"/>
      <c r="G41" s="44" t="s">
        <v>12</v>
      </c>
      <c r="H41" s="45"/>
      <c r="I41" s="45"/>
      <c r="J41" s="46"/>
    </row>
    <row r="42" spans="2:17" ht="15.75" thickBot="1" x14ac:dyDescent="0.3">
      <c r="B42" s="3" t="s">
        <v>4</v>
      </c>
      <c r="C42" s="4" t="s">
        <v>5</v>
      </c>
      <c r="D42" s="4" t="s">
        <v>6</v>
      </c>
      <c r="E42" s="5" t="s">
        <v>7</v>
      </c>
      <c r="F42" s="10"/>
      <c r="G42" s="3" t="s">
        <v>4</v>
      </c>
      <c r="H42" s="4" t="s">
        <v>5</v>
      </c>
      <c r="I42" s="4" t="s">
        <v>6</v>
      </c>
      <c r="J42" s="5" t="s">
        <v>7</v>
      </c>
    </row>
    <row r="43" spans="2:17" x14ac:dyDescent="0.25">
      <c r="B43" s="7">
        <v>0.01</v>
      </c>
      <c r="C43" s="8">
        <f t="shared" ref="C43:C52" si="12">+N26+C9</f>
        <v>746.04</v>
      </c>
      <c r="D43" s="8">
        <v>0</v>
      </c>
      <c r="E43" s="9">
        <f t="shared" ref="E43:E52" si="13">+P26</f>
        <v>0</v>
      </c>
      <c r="F43" s="10"/>
      <c r="G43" s="7">
        <v>0.01</v>
      </c>
      <c r="H43" s="8">
        <f t="shared" ref="H43:I53" si="14">+C43+C9</f>
        <v>1492.08</v>
      </c>
      <c r="I43" s="8">
        <v>0</v>
      </c>
      <c r="J43" s="9">
        <f t="shared" ref="J43:J53" si="15">+E43</f>
        <v>0</v>
      </c>
    </row>
    <row r="44" spans="2:17" x14ac:dyDescent="0.25">
      <c r="B44" s="11">
        <f t="shared" ref="B44:B49" si="16">+C43+0.01</f>
        <v>746.05</v>
      </c>
      <c r="C44" s="12">
        <f t="shared" si="12"/>
        <v>6332.05</v>
      </c>
      <c r="D44" s="12">
        <f t="shared" ref="D44:D52" si="17">+O27+D10</f>
        <v>3487.1600000000003</v>
      </c>
      <c r="E44" s="13">
        <f t="shared" si="13"/>
        <v>0</v>
      </c>
      <c r="F44" s="10"/>
      <c r="G44" s="11">
        <f t="shared" ref="G44:G49" si="18">+H43+0.01</f>
        <v>1492.09</v>
      </c>
      <c r="H44" s="12">
        <f t="shared" si="14"/>
        <v>12664.1</v>
      </c>
      <c r="I44" s="12">
        <f t="shared" si="14"/>
        <v>3501.4800000000005</v>
      </c>
      <c r="J44" s="13">
        <f t="shared" si="15"/>
        <v>0</v>
      </c>
    </row>
    <row r="45" spans="2:17" x14ac:dyDescent="0.25">
      <c r="B45" s="11">
        <f t="shared" si="16"/>
        <v>6332.06</v>
      </c>
      <c r="C45" s="12">
        <f t="shared" si="12"/>
        <v>11128.01</v>
      </c>
      <c r="D45" s="12">
        <f t="shared" si="17"/>
        <v>3909.7</v>
      </c>
      <c r="E45" s="13">
        <f t="shared" si="13"/>
        <v>0</v>
      </c>
      <c r="F45" s="6"/>
      <c r="G45" s="11">
        <f t="shared" si="18"/>
        <v>12664.11</v>
      </c>
      <c r="H45" s="12">
        <f t="shared" si="14"/>
        <v>22256.02</v>
      </c>
      <c r="I45" s="12">
        <f t="shared" si="14"/>
        <v>4281.53</v>
      </c>
      <c r="J45" s="13">
        <f t="shared" si="15"/>
        <v>0</v>
      </c>
    </row>
    <row r="46" spans="2:17" x14ac:dyDescent="0.25">
      <c r="B46" s="11">
        <f t="shared" si="16"/>
        <v>11128.02</v>
      </c>
      <c r="C46" s="12">
        <f t="shared" si="12"/>
        <v>12935.82</v>
      </c>
      <c r="D46" s="12">
        <f t="shared" si="17"/>
        <v>5339.78</v>
      </c>
      <c r="E46" s="13">
        <f t="shared" si="13"/>
        <v>0</v>
      </c>
      <c r="F46" s="10"/>
      <c r="G46" s="11">
        <f t="shared" si="18"/>
        <v>22256.03</v>
      </c>
      <c r="H46" s="12">
        <f t="shared" si="14"/>
        <v>25871.64</v>
      </c>
      <c r="I46" s="12">
        <f t="shared" si="14"/>
        <v>6233.41</v>
      </c>
      <c r="J46" s="13">
        <f t="shared" si="15"/>
        <v>0</v>
      </c>
    </row>
    <row r="47" spans="2:17" x14ac:dyDescent="0.25">
      <c r="B47" s="11">
        <f t="shared" si="16"/>
        <v>12935.83</v>
      </c>
      <c r="C47" s="14">
        <f t="shared" si="12"/>
        <v>15487.71</v>
      </c>
      <c r="D47" s="12">
        <f t="shared" si="17"/>
        <v>5900.06</v>
      </c>
      <c r="E47" s="13">
        <f t="shared" si="13"/>
        <v>0</v>
      </c>
      <c r="F47" s="10"/>
      <c r="G47" s="11">
        <f t="shared" si="18"/>
        <v>25871.649999999998</v>
      </c>
      <c r="H47" s="14">
        <f t="shared" si="14"/>
        <v>30975.42</v>
      </c>
      <c r="I47" s="12">
        <f t="shared" si="14"/>
        <v>7082.9400000000005</v>
      </c>
      <c r="J47" s="13">
        <f t="shared" si="15"/>
        <v>0</v>
      </c>
    </row>
    <row r="48" spans="2:17" x14ac:dyDescent="0.25">
      <c r="B48" s="11">
        <f t="shared" si="16"/>
        <v>15487.72</v>
      </c>
      <c r="C48" s="14">
        <f t="shared" si="12"/>
        <v>31236.49</v>
      </c>
      <c r="D48" s="12">
        <f t="shared" si="17"/>
        <v>6975.6</v>
      </c>
      <c r="E48" s="13">
        <f t="shared" si="13"/>
        <v>0</v>
      </c>
      <c r="F48" s="10"/>
      <c r="G48" s="11">
        <f t="shared" si="18"/>
        <v>30975.429999999997</v>
      </c>
      <c r="H48" s="14">
        <f t="shared" si="14"/>
        <v>62472.98</v>
      </c>
      <c r="I48" s="12">
        <f t="shared" si="14"/>
        <v>8615.7800000000007</v>
      </c>
      <c r="J48" s="13">
        <f t="shared" si="15"/>
        <v>0</v>
      </c>
    </row>
    <row r="49" spans="2:10" x14ac:dyDescent="0.25">
      <c r="B49" s="11">
        <f t="shared" si="16"/>
        <v>31236.5</v>
      </c>
      <c r="C49" s="14">
        <f t="shared" si="12"/>
        <v>49233</v>
      </c>
      <c r="D49" s="12">
        <f t="shared" si="17"/>
        <v>11228.79</v>
      </c>
      <c r="E49" s="13">
        <f t="shared" si="13"/>
        <v>0</v>
      </c>
      <c r="F49" s="10"/>
      <c r="G49" s="11">
        <f t="shared" si="18"/>
        <v>62472.990000000005</v>
      </c>
      <c r="H49" s="14">
        <f t="shared" si="14"/>
        <v>98466</v>
      </c>
      <c r="I49" s="12">
        <f t="shared" si="14"/>
        <v>16232.91</v>
      </c>
      <c r="J49" s="13">
        <f t="shared" si="15"/>
        <v>0</v>
      </c>
    </row>
    <row r="50" spans="2:10" x14ac:dyDescent="0.25">
      <c r="B50" s="11">
        <f>+C49+0.01</f>
        <v>49233.01</v>
      </c>
      <c r="C50" s="14">
        <f t="shared" si="12"/>
        <v>93993.9</v>
      </c>
      <c r="D50" s="12">
        <f t="shared" si="17"/>
        <v>16350.789999999999</v>
      </c>
      <c r="E50" s="13">
        <f t="shared" si="13"/>
        <v>0</v>
      </c>
      <c r="F50" s="10"/>
      <c r="G50" s="11">
        <f>+H49+0.01</f>
        <v>98466.01</v>
      </c>
      <c r="H50" s="14">
        <f t="shared" si="14"/>
        <v>187987.8</v>
      </c>
      <c r="I50" s="12">
        <f t="shared" si="14"/>
        <v>25587.68</v>
      </c>
      <c r="J50" s="13">
        <f t="shared" si="15"/>
        <v>0</v>
      </c>
    </row>
    <row r="51" spans="2:10" x14ac:dyDescent="0.25">
      <c r="B51" s="11">
        <f>+C50+0.01</f>
        <v>93993.909999999989</v>
      </c>
      <c r="C51" s="14">
        <f t="shared" si="12"/>
        <v>125325.2</v>
      </c>
      <c r="D51" s="12">
        <f t="shared" si="17"/>
        <v>30047.5</v>
      </c>
      <c r="E51" s="13">
        <f t="shared" si="13"/>
        <v>0</v>
      </c>
      <c r="F51" s="10"/>
      <c r="G51" s="11">
        <f>+H50+0.01</f>
        <v>187987.81</v>
      </c>
      <c r="H51" s="14">
        <f t="shared" si="14"/>
        <v>250650.4</v>
      </c>
      <c r="I51" s="12">
        <f t="shared" si="14"/>
        <v>52712.67</v>
      </c>
      <c r="J51" s="13">
        <f t="shared" si="15"/>
        <v>0</v>
      </c>
    </row>
    <row r="52" spans="2:10" x14ac:dyDescent="0.25">
      <c r="B52" s="11">
        <f>+C51+0.01</f>
        <v>125325.20999999999</v>
      </c>
      <c r="C52" s="14">
        <f t="shared" si="12"/>
        <v>375975.61</v>
      </c>
      <c r="D52" s="12" t="e">
        <f t="shared" si="17"/>
        <v>#VALUE!</v>
      </c>
      <c r="E52" s="13">
        <f t="shared" si="13"/>
        <v>0</v>
      </c>
      <c r="F52" s="10"/>
      <c r="G52" s="11">
        <f>+H51+0.01</f>
        <v>250650.41</v>
      </c>
      <c r="H52" s="14">
        <f t="shared" si="14"/>
        <v>751951.22</v>
      </c>
      <c r="I52" s="12" t="e">
        <f t="shared" si="14"/>
        <v>#VALUE!</v>
      </c>
      <c r="J52" s="13">
        <f t="shared" si="15"/>
        <v>0</v>
      </c>
    </row>
    <row r="53" spans="2:10" ht="15.75" thickBot="1" x14ac:dyDescent="0.3">
      <c r="B53" s="15">
        <f>+C52+0.01</f>
        <v>375975.62</v>
      </c>
      <c r="C53" s="16" t="str">
        <f>+H36</f>
        <v>En adelante</v>
      </c>
      <c r="D53" s="17">
        <f t="shared" ref="D53" si="19">+I36+D19</f>
        <v>589561.60000000009</v>
      </c>
      <c r="E53" s="18">
        <f t="shared" ref="E53" si="20">+J36</f>
        <v>35</v>
      </c>
      <c r="F53" s="10"/>
      <c r="G53" s="15">
        <f>+H52+0.01</f>
        <v>751951.23</v>
      </c>
      <c r="H53" s="16" t="str">
        <f>+C53</f>
        <v>En adelante</v>
      </c>
      <c r="I53" s="17">
        <f t="shared" si="14"/>
        <v>707473.92000000016</v>
      </c>
      <c r="J53" s="18">
        <f t="shared" si="15"/>
        <v>35</v>
      </c>
    </row>
    <row r="54" spans="2:10" x14ac:dyDescent="0.25">
      <c r="F54" s="10"/>
    </row>
    <row r="55" spans="2:10" x14ac:dyDescent="0.25">
      <c r="F55" s="10"/>
    </row>
    <row r="56" spans="2:10" x14ac:dyDescent="0.25">
      <c r="F56" s="10"/>
    </row>
    <row r="57" spans="2:10" x14ac:dyDescent="0.25">
      <c r="F57" s="10"/>
    </row>
    <row r="58" spans="2:10" x14ac:dyDescent="0.25">
      <c r="B58" s="19" t="str">
        <f>+B2</f>
        <v>TARIFAS EJERCICIO 2023</v>
      </c>
      <c r="F58" s="10"/>
    </row>
    <row r="59" spans="2:10" x14ac:dyDescent="0.25">
      <c r="B59" s="19" t="str">
        <f>+B3</f>
        <v>ACUMULADAS</v>
      </c>
      <c r="F59" s="10"/>
    </row>
    <row r="60" spans="2:10" x14ac:dyDescent="0.25">
      <c r="F60" s="10"/>
    </row>
    <row r="62" spans="2:10" ht="15.75" thickBot="1" x14ac:dyDescent="0.3"/>
    <row r="63" spans="2:10" ht="15.75" thickBot="1" x14ac:dyDescent="0.3">
      <c r="B63" s="44" t="s">
        <v>13</v>
      </c>
      <c r="C63" s="45"/>
      <c r="D63" s="45"/>
      <c r="E63" s="46"/>
      <c r="F63" s="6"/>
      <c r="G63" s="44" t="s">
        <v>14</v>
      </c>
      <c r="H63" s="45"/>
      <c r="I63" s="45"/>
      <c r="J63" s="46"/>
    </row>
    <row r="64" spans="2:10" ht="15.75" thickBot="1" x14ac:dyDescent="0.3">
      <c r="B64" s="3" t="s">
        <v>4</v>
      </c>
      <c r="C64" s="4" t="s">
        <v>5</v>
      </c>
      <c r="D64" s="4" t="s">
        <v>6</v>
      </c>
      <c r="E64" s="5" t="s">
        <v>7</v>
      </c>
      <c r="F64" s="10"/>
      <c r="G64" s="3" t="s">
        <v>4</v>
      </c>
      <c r="H64" s="4" t="s">
        <v>5</v>
      </c>
      <c r="I64" s="4" t="s">
        <v>6</v>
      </c>
      <c r="J64" s="5" t="s">
        <v>7</v>
      </c>
    </row>
    <row r="65" spans="2:10" x14ac:dyDescent="0.25">
      <c r="B65" s="7">
        <v>0.01</v>
      </c>
      <c r="C65" s="8">
        <f t="shared" ref="C65:D75" si="21">+H43+C9</f>
        <v>2238.12</v>
      </c>
      <c r="D65" s="8">
        <v>0</v>
      </c>
      <c r="E65" s="9">
        <f t="shared" ref="E65:E75" si="22">+J43</f>
        <v>0</v>
      </c>
      <c r="F65" s="10"/>
      <c r="G65" s="7">
        <v>0.01</v>
      </c>
      <c r="H65" s="8">
        <f t="shared" ref="H65:I75" si="23">+C65+C9</f>
        <v>2984.16</v>
      </c>
      <c r="I65" s="8">
        <v>0</v>
      </c>
      <c r="J65" s="9">
        <f t="shared" ref="J65:J75" si="24">+E65</f>
        <v>0</v>
      </c>
    </row>
    <row r="66" spans="2:10" x14ac:dyDescent="0.25">
      <c r="B66" s="11">
        <f t="shared" ref="B66:B71" si="25">+C65+0.01</f>
        <v>2238.13</v>
      </c>
      <c r="C66" s="12">
        <f t="shared" si="21"/>
        <v>18996.150000000001</v>
      </c>
      <c r="D66" s="12">
        <f t="shared" si="21"/>
        <v>3515.8000000000006</v>
      </c>
      <c r="E66" s="13">
        <f t="shared" si="22"/>
        <v>0</v>
      </c>
      <c r="F66" s="10"/>
      <c r="G66" s="11">
        <f t="shared" ref="G66:G71" si="26">+H65+0.01</f>
        <v>2984.17</v>
      </c>
      <c r="H66" s="12">
        <f t="shared" si="23"/>
        <v>25328.2</v>
      </c>
      <c r="I66" s="12">
        <f t="shared" si="23"/>
        <v>3530.1200000000008</v>
      </c>
      <c r="J66" s="13">
        <f t="shared" si="24"/>
        <v>0</v>
      </c>
    </row>
    <row r="67" spans="2:10" x14ac:dyDescent="0.25">
      <c r="B67" s="11">
        <f t="shared" si="25"/>
        <v>18996.16</v>
      </c>
      <c r="C67" s="12">
        <f t="shared" si="21"/>
        <v>33384.03</v>
      </c>
      <c r="D67" s="12">
        <f t="shared" si="21"/>
        <v>4653.3599999999997</v>
      </c>
      <c r="E67" s="13">
        <f t="shared" si="22"/>
        <v>0</v>
      </c>
      <c r="F67" s="10"/>
      <c r="G67" s="11">
        <f t="shared" si="26"/>
        <v>25328.21</v>
      </c>
      <c r="H67" s="12">
        <f t="shared" si="23"/>
        <v>44512.04</v>
      </c>
      <c r="I67" s="12">
        <f t="shared" si="23"/>
        <v>5025.1899999999996</v>
      </c>
      <c r="J67" s="13">
        <f t="shared" si="24"/>
        <v>0</v>
      </c>
    </row>
    <row r="68" spans="2:10" x14ac:dyDescent="0.25">
      <c r="B68" s="11">
        <f t="shared" si="25"/>
        <v>33384.04</v>
      </c>
      <c r="C68" s="12">
        <f t="shared" si="21"/>
        <v>38807.46</v>
      </c>
      <c r="D68" s="12">
        <f t="shared" si="21"/>
        <v>7127.04</v>
      </c>
      <c r="E68" s="13">
        <f t="shared" si="22"/>
        <v>0</v>
      </c>
      <c r="F68" s="10"/>
      <c r="G68" s="11">
        <f t="shared" si="26"/>
        <v>44512.05</v>
      </c>
      <c r="H68" s="12">
        <f t="shared" si="23"/>
        <v>51743.28</v>
      </c>
      <c r="I68" s="12">
        <f t="shared" si="23"/>
        <v>8020.67</v>
      </c>
      <c r="J68" s="13">
        <f t="shared" si="24"/>
        <v>0</v>
      </c>
    </row>
    <row r="69" spans="2:10" x14ac:dyDescent="0.25">
      <c r="B69" s="11">
        <f t="shared" si="25"/>
        <v>38807.47</v>
      </c>
      <c r="C69" s="14">
        <f t="shared" si="21"/>
        <v>46463.13</v>
      </c>
      <c r="D69" s="12">
        <f t="shared" si="21"/>
        <v>8265.82</v>
      </c>
      <c r="E69" s="13">
        <f t="shared" si="22"/>
        <v>0</v>
      </c>
      <c r="F69" s="10"/>
      <c r="G69" s="11">
        <f t="shared" si="26"/>
        <v>51743.29</v>
      </c>
      <c r="H69" s="14">
        <f t="shared" si="23"/>
        <v>61950.84</v>
      </c>
      <c r="I69" s="12">
        <f t="shared" si="23"/>
        <v>9448.7000000000007</v>
      </c>
      <c r="J69" s="13">
        <f t="shared" si="24"/>
        <v>0</v>
      </c>
    </row>
    <row r="70" spans="2:10" x14ac:dyDescent="0.25">
      <c r="B70" s="11">
        <f t="shared" si="25"/>
        <v>46463.14</v>
      </c>
      <c r="C70" s="14">
        <f t="shared" si="21"/>
        <v>93709.47</v>
      </c>
      <c r="D70" s="12">
        <f t="shared" si="21"/>
        <v>10255.960000000001</v>
      </c>
      <c r="E70" s="13">
        <f t="shared" si="22"/>
        <v>0</v>
      </c>
      <c r="F70" s="10"/>
      <c r="G70" s="11">
        <f t="shared" si="26"/>
        <v>61950.85</v>
      </c>
      <c r="H70" s="14">
        <f t="shared" si="23"/>
        <v>124945.96</v>
      </c>
      <c r="I70" s="12">
        <f t="shared" si="23"/>
        <v>11896.140000000001</v>
      </c>
      <c r="J70" s="13">
        <f t="shared" si="24"/>
        <v>0</v>
      </c>
    </row>
    <row r="71" spans="2:10" x14ac:dyDescent="0.25">
      <c r="B71" s="11">
        <f t="shared" si="25"/>
        <v>93709.48</v>
      </c>
      <c r="C71" s="14">
        <f t="shared" si="21"/>
        <v>147699</v>
      </c>
      <c r="D71" s="12">
        <f t="shared" si="21"/>
        <v>21237.03</v>
      </c>
      <c r="E71" s="13">
        <f t="shared" si="22"/>
        <v>0</v>
      </c>
      <c r="F71" s="10"/>
      <c r="G71" s="11">
        <f t="shared" si="26"/>
        <v>124945.97</v>
      </c>
      <c r="H71" s="14">
        <f t="shared" si="23"/>
        <v>196932</v>
      </c>
      <c r="I71" s="12">
        <f t="shared" si="23"/>
        <v>26241.149999999998</v>
      </c>
      <c r="J71" s="13">
        <f t="shared" si="24"/>
        <v>0</v>
      </c>
    </row>
    <row r="72" spans="2:10" x14ac:dyDescent="0.25">
      <c r="B72" s="11">
        <f>+C71+0.01</f>
        <v>147699.01</v>
      </c>
      <c r="C72" s="14">
        <f t="shared" si="21"/>
        <v>281981.69999999995</v>
      </c>
      <c r="D72" s="12">
        <f t="shared" si="21"/>
        <v>34824.57</v>
      </c>
      <c r="E72" s="13">
        <f t="shared" si="22"/>
        <v>0</v>
      </c>
      <c r="F72" s="10"/>
      <c r="G72" s="11">
        <f>+H71+0.01</f>
        <v>196932.01</v>
      </c>
      <c r="H72" s="14">
        <f t="shared" si="23"/>
        <v>375975.6</v>
      </c>
      <c r="I72" s="12">
        <f t="shared" si="23"/>
        <v>44061.46</v>
      </c>
      <c r="J72" s="13">
        <f t="shared" si="24"/>
        <v>0</v>
      </c>
    </row>
    <row r="73" spans="2:10" x14ac:dyDescent="0.25">
      <c r="B73" s="11">
        <f>+C72+0.01</f>
        <v>281981.70999999996</v>
      </c>
      <c r="C73" s="14">
        <f t="shared" si="21"/>
        <v>375975.6</v>
      </c>
      <c r="D73" s="12">
        <f t="shared" si="21"/>
        <v>75377.84</v>
      </c>
      <c r="E73" s="13">
        <f t="shared" si="22"/>
        <v>0</v>
      </c>
      <c r="F73" s="10"/>
      <c r="G73" s="11">
        <f>+H72+0.01</f>
        <v>375975.61</v>
      </c>
      <c r="H73" s="14">
        <f t="shared" si="23"/>
        <v>501300.8</v>
      </c>
      <c r="I73" s="12">
        <f t="shared" si="23"/>
        <v>98043.01</v>
      </c>
      <c r="J73" s="13">
        <f t="shared" si="24"/>
        <v>0</v>
      </c>
    </row>
    <row r="74" spans="2:10" x14ac:dyDescent="0.25">
      <c r="B74" s="11">
        <f>+C73+0.01</f>
        <v>375975.61</v>
      </c>
      <c r="C74" s="14">
        <f t="shared" si="21"/>
        <v>1127926.83</v>
      </c>
      <c r="D74" s="12" t="e">
        <f t="shared" si="21"/>
        <v>#VALUE!</v>
      </c>
      <c r="E74" s="13">
        <f t="shared" si="22"/>
        <v>0</v>
      </c>
      <c r="F74" s="10"/>
      <c r="G74" s="11">
        <f>+H73+0.01</f>
        <v>501300.81</v>
      </c>
      <c r="H74" s="14">
        <f t="shared" si="23"/>
        <v>1503902.44</v>
      </c>
      <c r="I74" s="12" t="e">
        <f t="shared" si="23"/>
        <v>#VALUE!</v>
      </c>
      <c r="J74" s="13">
        <f t="shared" si="24"/>
        <v>0</v>
      </c>
    </row>
    <row r="75" spans="2:10" ht="15.75" thickBot="1" x14ac:dyDescent="0.3">
      <c r="B75" s="15">
        <f>+C74+0.01</f>
        <v>1127926.8400000001</v>
      </c>
      <c r="C75" s="16" t="str">
        <f>+H53</f>
        <v>En adelante</v>
      </c>
      <c r="D75" s="17">
        <f t="shared" si="21"/>
        <v>825386.24000000022</v>
      </c>
      <c r="E75" s="18">
        <f t="shared" si="22"/>
        <v>35</v>
      </c>
      <c r="G75" s="15">
        <f>+H74+0.01</f>
        <v>1503902.45</v>
      </c>
      <c r="H75" s="16" t="str">
        <f>+C75</f>
        <v>En adelante</v>
      </c>
      <c r="I75" s="17">
        <f t="shared" si="23"/>
        <v>943298.56000000029</v>
      </c>
      <c r="J75" s="18">
        <f t="shared" si="24"/>
        <v>35</v>
      </c>
    </row>
    <row r="79" spans="2:10" ht="15.75" thickBot="1" x14ac:dyDescent="0.3"/>
    <row r="80" spans="2:10" ht="15.75" thickBot="1" x14ac:dyDescent="0.3">
      <c r="B80" s="44" t="s">
        <v>15</v>
      </c>
      <c r="C80" s="45"/>
      <c r="D80" s="45"/>
      <c r="E80" s="46"/>
      <c r="F80" s="6"/>
      <c r="G80" s="44" t="s">
        <v>16</v>
      </c>
      <c r="H80" s="45"/>
      <c r="I80" s="45"/>
      <c r="J80" s="46"/>
    </row>
    <row r="81" spans="2:14" ht="15.75" thickBot="1" x14ac:dyDescent="0.3">
      <c r="B81" s="3" t="s">
        <v>4</v>
      </c>
      <c r="C81" s="4" t="s">
        <v>5</v>
      </c>
      <c r="D81" s="4" t="s">
        <v>6</v>
      </c>
      <c r="E81" s="5" t="s">
        <v>7</v>
      </c>
      <c r="F81" s="10"/>
      <c r="G81" s="3" t="s">
        <v>4</v>
      </c>
      <c r="H81" s="4" t="s">
        <v>5</v>
      </c>
      <c r="I81" s="4" t="s">
        <v>6</v>
      </c>
      <c r="J81" s="5" t="s">
        <v>7</v>
      </c>
    </row>
    <row r="82" spans="2:14" x14ac:dyDescent="0.25">
      <c r="B82" s="7">
        <v>0.01</v>
      </c>
      <c r="C82" s="8">
        <f t="shared" ref="C82:D92" si="27">+H65+C9</f>
        <v>3730.2</v>
      </c>
      <c r="D82" s="8">
        <v>0</v>
      </c>
      <c r="E82" s="9">
        <f t="shared" ref="E82:E92" si="28">+J65</f>
        <v>0</v>
      </c>
      <c r="F82" s="10"/>
      <c r="G82" s="7">
        <v>0.01</v>
      </c>
      <c r="H82" s="8">
        <f t="shared" ref="H82:I92" si="29">+C82+C9</f>
        <v>4476.24</v>
      </c>
      <c r="I82" s="8">
        <v>0</v>
      </c>
      <c r="J82" s="9">
        <f t="shared" ref="J82:J92" si="30">+E82</f>
        <v>0</v>
      </c>
    </row>
    <row r="83" spans="2:14" x14ac:dyDescent="0.25">
      <c r="B83" s="11">
        <f t="shared" ref="B83:B88" si="31">+C82+0.01</f>
        <v>3730.21</v>
      </c>
      <c r="C83" s="12">
        <f t="shared" si="27"/>
        <v>31660.25</v>
      </c>
      <c r="D83" s="12">
        <f t="shared" si="27"/>
        <v>3544.440000000001</v>
      </c>
      <c r="E83" s="13">
        <f t="shared" si="28"/>
        <v>0</v>
      </c>
      <c r="F83" s="10"/>
      <c r="G83" s="11">
        <f t="shared" ref="G83:G88" si="32">+H82+0.01</f>
        <v>4476.25</v>
      </c>
      <c r="H83" s="12">
        <f t="shared" si="29"/>
        <v>37992.300000000003</v>
      </c>
      <c r="I83" s="12">
        <f t="shared" si="29"/>
        <v>3558.7600000000011</v>
      </c>
      <c r="J83" s="13">
        <f t="shared" si="30"/>
        <v>0</v>
      </c>
      <c r="N83" s="10"/>
    </row>
    <row r="84" spans="2:14" x14ac:dyDescent="0.25">
      <c r="B84" s="11">
        <f t="shared" si="31"/>
        <v>31660.26</v>
      </c>
      <c r="C84" s="12">
        <f t="shared" si="27"/>
        <v>55640.05</v>
      </c>
      <c r="D84" s="12">
        <f t="shared" si="27"/>
        <v>5397.0199999999995</v>
      </c>
      <c r="E84" s="13">
        <f t="shared" si="28"/>
        <v>0</v>
      </c>
      <c r="F84" s="10"/>
      <c r="G84" s="11">
        <f t="shared" si="32"/>
        <v>37992.310000000005</v>
      </c>
      <c r="H84" s="12">
        <f t="shared" si="29"/>
        <v>66768.06</v>
      </c>
      <c r="I84" s="12">
        <f t="shared" si="29"/>
        <v>5768.8499999999995</v>
      </c>
      <c r="J84" s="13">
        <f t="shared" si="30"/>
        <v>0</v>
      </c>
      <c r="N84" s="10"/>
    </row>
    <row r="85" spans="2:14" x14ac:dyDescent="0.25">
      <c r="B85" s="11">
        <f t="shared" si="31"/>
        <v>55640.060000000005</v>
      </c>
      <c r="C85" s="12">
        <f t="shared" si="27"/>
        <v>64679.1</v>
      </c>
      <c r="D85" s="12">
        <f t="shared" si="27"/>
        <v>8914.2999999999993</v>
      </c>
      <c r="E85" s="13">
        <f t="shared" si="28"/>
        <v>0</v>
      </c>
      <c r="F85" s="10"/>
      <c r="G85" s="11">
        <f t="shared" si="32"/>
        <v>66768.069999999992</v>
      </c>
      <c r="H85" s="12">
        <f t="shared" si="29"/>
        <v>77614.92</v>
      </c>
      <c r="I85" s="12">
        <f t="shared" si="29"/>
        <v>9807.9299999999985</v>
      </c>
      <c r="J85" s="13">
        <f t="shared" si="30"/>
        <v>0</v>
      </c>
      <c r="N85" s="20"/>
    </row>
    <row r="86" spans="2:14" x14ac:dyDescent="0.25">
      <c r="B86" s="11">
        <f t="shared" si="31"/>
        <v>64679.11</v>
      </c>
      <c r="C86" s="14">
        <f t="shared" si="27"/>
        <v>77438.549999999988</v>
      </c>
      <c r="D86" s="12">
        <f t="shared" si="27"/>
        <v>10631.580000000002</v>
      </c>
      <c r="E86" s="13">
        <f t="shared" si="28"/>
        <v>0</v>
      </c>
      <c r="F86" s="10"/>
      <c r="G86" s="11">
        <f t="shared" si="32"/>
        <v>77614.929999999993</v>
      </c>
      <c r="H86" s="14">
        <f t="shared" si="29"/>
        <v>92926.25999999998</v>
      </c>
      <c r="I86" s="12">
        <f t="shared" si="29"/>
        <v>11814.460000000003</v>
      </c>
      <c r="J86" s="13">
        <f t="shared" si="30"/>
        <v>0</v>
      </c>
      <c r="N86" s="21"/>
    </row>
    <row r="87" spans="2:14" x14ac:dyDescent="0.25">
      <c r="B87" s="11">
        <f t="shared" si="31"/>
        <v>77438.559999999983</v>
      </c>
      <c r="C87" s="14">
        <f t="shared" si="27"/>
        <v>156182.45000000001</v>
      </c>
      <c r="D87" s="12">
        <f t="shared" si="27"/>
        <v>13536.320000000002</v>
      </c>
      <c r="E87" s="13">
        <f t="shared" si="28"/>
        <v>0</v>
      </c>
      <c r="F87" s="10"/>
      <c r="G87" s="11">
        <f t="shared" si="32"/>
        <v>92926.269999999975</v>
      </c>
      <c r="H87" s="14">
        <f t="shared" si="29"/>
        <v>187418.94</v>
      </c>
      <c r="I87" s="12">
        <f t="shared" si="29"/>
        <v>15176.500000000002</v>
      </c>
      <c r="J87" s="13">
        <f t="shared" si="30"/>
        <v>0</v>
      </c>
      <c r="N87" s="10"/>
    </row>
    <row r="88" spans="2:14" x14ac:dyDescent="0.25">
      <c r="B88" s="11">
        <f t="shared" si="31"/>
        <v>156182.46000000002</v>
      </c>
      <c r="C88" s="14">
        <f t="shared" si="27"/>
        <v>246165</v>
      </c>
      <c r="D88" s="12">
        <f t="shared" si="27"/>
        <v>31245.269999999997</v>
      </c>
      <c r="E88" s="13">
        <f t="shared" si="28"/>
        <v>0</v>
      </c>
      <c r="F88" s="10"/>
      <c r="G88" s="11">
        <f t="shared" si="32"/>
        <v>187418.95</v>
      </c>
      <c r="H88" s="14">
        <f t="shared" si="29"/>
        <v>295398</v>
      </c>
      <c r="I88" s="12">
        <f t="shared" si="29"/>
        <v>36249.39</v>
      </c>
      <c r="J88" s="13">
        <f t="shared" si="30"/>
        <v>0</v>
      </c>
      <c r="N88" s="22"/>
    </row>
    <row r="89" spans="2:14" x14ac:dyDescent="0.25">
      <c r="B89" s="11">
        <f>+C88+0.01</f>
        <v>246165.01</v>
      </c>
      <c r="C89" s="14">
        <f t="shared" si="27"/>
        <v>469969.5</v>
      </c>
      <c r="D89" s="12">
        <f t="shared" si="27"/>
        <v>53298.35</v>
      </c>
      <c r="E89" s="13">
        <f t="shared" si="28"/>
        <v>0</v>
      </c>
      <c r="F89" s="10"/>
      <c r="G89" s="11">
        <f>+H88+0.01</f>
        <v>295398.01</v>
      </c>
      <c r="H89" s="14">
        <f t="shared" si="29"/>
        <v>563963.4</v>
      </c>
      <c r="I89" s="12">
        <f t="shared" si="29"/>
        <v>62535.24</v>
      </c>
      <c r="J89" s="13">
        <f t="shared" si="30"/>
        <v>0</v>
      </c>
    </row>
    <row r="90" spans="2:14" x14ac:dyDescent="0.25">
      <c r="B90" s="11">
        <f>+C89+0.01</f>
        <v>469969.51</v>
      </c>
      <c r="C90" s="14">
        <f t="shared" si="27"/>
        <v>626626</v>
      </c>
      <c r="D90" s="12">
        <f t="shared" si="27"/>
        <v>120708.18</v>
      </c>
      <c r="E90" s="13">
        <f t="shared" si="28"/>
        <v>0</v>
      </c>
      <c r="F90" s="10"/>
      <c r="G90" s="11">
        <f>+H89+0.01</f>
        <v>563963.41</v>
      </c>
      <c r="H90" s="14">
        <f t="shared" si="29"/>
        <v>751951.2</v>
      </c>
      <c r="I90" s="12">
        <f t="shared" si="29"/>
        <v>143373.34999999998</v>
      </c>
      <c r="J90" s="13">
        <f t="shared" si="30"/>
        <v>0</v>
      </c>
    </row>
    <row r="91" spans="2:14" x14ac:dyDescent="0.25">
      <c r="B91" s="11">
        <f>+C90+0.01</f>
        <v>626626.01</v>
      </c>
      <c r="C91" s="14">
        <f t="shared" si="27"/>
        <v>1879878.0499999998</v>
      </c>
      <c r="D91" s="12" t="e">
        <f t="shared" si="27"/>
        <v>#VALUE!</v>
      </c>
      <c r="E91" s="13">
        <f t="shared" si="28"/>
        <v>0</v>
      </c>
      <c r="F91" s="10"/>
      <c r="G91" s="11">
        <f>+H90+0.01</f>
        <v>751951.21</v>
      </c>
      <c r="H91" s="14">
        <f t="shared" si="29"/>
        <v>2255853.6599999997</v>
      </c>
      <c r="I91" s="12" t="e">
        <f t="shared" si="29"/>
        <v>#VALUE!</v>
      </c>
      <c r="J91" s="13">
        <f t="shared" si="30"/>
        <v>0</v>
      </c>
    </row>
    <row r="92" spans="2:14" ht="15.75" thickBot="1" x14ac:dyDescent="0.3">
      <c r="B92" s="15">
        <f>+C91+0.01</f>
        <v>1879878.0599999998</v>
      </c>
      <c r="C92" s="16" t="str">
        <f>+H75</f>
        <v>En adelante</v>
      </c>
      <c r="D92" s="17">
        <f t="shared" si="27"/>
        <v>1061210.8800000004</v>
      </c>
      <c r="E92" s="18">
        <f t="shared" si="28"/>
        <v>35</v>
      </c>
      <c r="G92" s="15">
        <f>+H91+0.01</f>
        <v>2255853.6699999995</v>
      </c>
      <c r="H92" s="16" t="str">
        <f>+C92</f>
        <v>En adelante</v>
      </c>
      <c r="I92" s="17">
        <f t="shared" si="29"/>
        <v>1179123.2000000004</v>
      </c>
      <c r="J92" s="18">
        <f t="shared" si="30"/>
        <v>35</v>
      </c>
    </row>
    <row r="96" spans="2:14" ht="15.75" thickBot="1" x14ac:dyDescent="0.3"/>
    <row r="97" spans="2:10" ht="15.75" thickBot="1" x14ac:dyDescent="0.3">
      <c r="B97" s="44" t="s">
        <v>17</v>
      </c>
      <c r="C97" s="45"/>
      <c r="D97" s="45"/>
      <c r="E97" s="46"/>
      <c r="F97" s="6"/>
      <c r="G97" s="44" t="s">
        <v>18</v>
      </c>
      <c r="H97" s="45"/>
      <c r="I97" s="45"/>
      <c r="J97" s="46"/>
    </row>
    <row r="98" spans="2:10" ht="15.75" thickBot="1" x14ac:dyDescent="0.3">
      <c r="B98" s="3" t="s">
        <v>4</v>
      </c>
      <c r="C98" s="4" t="s">
        <v>5</v>
      </c>
      <c r="D98" s="4" t="s">
        <v>6</v>
      </c>
      <c r="E98" s="5" t="s">
        <v>7</v>
      </c>
      <c r="F98" s="10"/>
      <c r="G98" s="3" t="s">
        <v>4</v>
      </c>
      <c r="H98" s="4" t="s">
        <v>5</v>
      </c>
      <c r="I98" s="4" t="s">
        <v>6</v>
      </c>
      <c r="J98" s="5" t="s">
        <v>7</v>
      </c>
    </row>
    <row r="99" spans="2:10" x14ac:dyDescent="0.25">
      <c r="B99" s="7">
        <v>0.01</v>
      </c>
      <c r="C99" s="8">
        <f t="shared" ref="C99:D109" si="33">+H82+C9</f>
        <v>5222.28</v>
      </c>
      <c r="D99" s="8">
        <v>0</v>
      </c>
      <c r="E99" s="9">
        <f t="shared" ref="E99:E109" si="34">+J82</f>
        <v>0</v>
      </c>
      <c r="F99" s="10"/>
      <c r="G99" s="7">
        <v>0.01</v>
      </c>
      <c r="H99" s="23">
        <v>8952.49</v>
      </c>
      <c r="I99" s="8">
        <v>0</v>
      </c>
      <c r="J99" s="9">
        <f t="shared" ref="J99:J109" si="35">+E99</f>
        <v>0</v>
      </c>
    </row>
    <row r="100" spans="2:10" x14ac:dyDescent="0.25">
      <c r="B100" s="11">
        <f t="shared" ref="B100:B105" si="36">+C99+0.01</f>
        <v>5222.29</v>
      </c>
      <c r="C100" s="12">
        <f t="shared" si="33"/>
        <v>44324.350000000006</v>
      </c>
      <c r="D100" s="12">
        <f t="shared" si="33"/>
        <v>3573.0800000000013</v>
      </c>
      <c r="E100" s="13">
        <f t="shared" si="34"/>
        <v>0</v>
      </c>
      <c r="F100" s="10"/>
      <c r="G100" s="11">
        <f t="shared" ref="G100:G105" si="37">+H99+0.01</f>
        <v>8952.5</v>
      </c>
      <c r="H100" s="12">
        <v>75984.55</v>
      </c>
      <c r="I100" s="12">
        <v>171.88</v>
      </c>
      <c r="J100" s="13">
        <f t="shared" si="35"/>
        <v>0</v>
      </c>
    </row>
    <row r="101" spans="2:10" x14ac:dyDescent="0.25">
      <c r="B101" s="11">
        <f t="shared" si="36"/>
        <v>44324.360000000008</v>
      </c>
      <c r="C101" s="12">
        <f t="shared" si="33"/>
        <v>77896.069999999992</v>
      </c>
      <c r="D101" s="12">
        <f t="shared" si="33"/>
        <v>6140.6799999999994</v>
      </c>
      <c r="E101" s="13">
        <f t="shared" si="34"/>
        <v>0</v>
      </c>
      <c r="F101" s="10"/>
      <c r="G101" s="11">
        <f t="shared" si="37"/>
        <v>75984.56</v>
      </c>
      <c r="H101" s="12">
        <v>136536.07</v>
      </c>
      <c r="I101" s="12">
        <v>4461.9399999999996</v>
      </c>
      <c r="J101" s="13">
        <f t="shared" si="35"/>
        <v>0</v>
      </c>
    </row>
    <row r="102" spans="2:10" x14ac:dyDescent="0.25">
      <c r="B102" s="11">
        <f t="shared" si="36"/>
        <v>77896.079999999987</v>
      </c>
      <c r="C102" s="12">
        <f t="shared" si="33"/>
        <v>90550.739999999991</v>
      </c>
      <c r="D102" s="12">
        <f t="shared" si="33"/>
        <v>10701.559999999998</v>
      </c>
      <c r="E102" s="13">
        <f t="shared" si="34"/>
        <v>0</v>
      </c>
      <c r="F102" s="10"/>
      <c r="G102" s="11">
        <f t="shared" si="37"/>
        <v>136536.08000000002</v>
      </c>
      <c r="H102" s="12">
        <v>155229.79999999999</v>
      </c>
      <c r="I102" s="12">
        <v>10723.55</v>
      </c>
      <c r="J102" s="13">
        <f t="shared" si="35"/>
        <v>0</v>
      </c>
    </row>
    <row r="103" spans="2:10" x14ac:dyDescent="0.25">
      <c r="B103" s="11">
        <f t="shared" si="36"/>
        <v>90550.749999999985</v>
      </c>
      <c r="C103" s="14">
        <f t="shared" si="33"/>
        <v>108413.96999999997</v>
      </c>
      <c r="D103" s="12">
        <f t="shared" si="33"/>
        <v>12997.340000000004</v>
      </c>
      <c r="E103" s="13">
        <f t="shared" si="34"/>
        <v>0</v>
      </c>
      <c r="F103" s="10"/>
      <c r="G103" s="11">
        <f t="shared" si="37"/>
        <v>155229.81</v>
      </c>
      <c r="H103" s="14">
        <v>185852.57</v>
      </c>
      <c r="I103" s="12">
        <v>14194.54</v>
      </c>
      <c r="J103" s="13">
        <f t="shared" si="35"/>
        <v>0</v>
      </c>
    </row>
    <row r="104" spans="2:10" x14ac:dyDescent="0.25">
      <c r="B104" s="11">
        <f t="shared" si="36"/>
        <v>108413.97999999997</v>
      </c>
      <c r="C104" s="14">
        <f t="shared" si="33"/>
        <v>218655.43</v>
      </c>
      <c r="D104" s="12">
        <f t="shared" si="33"/>
        <v>16816.68</v>
      </c>
      <c r="E104" s="13">
        <f t="shared" si="34"/>
        <v>0</v>
      </c>
      <c r="F104" s="10"/>
      <c r="G104" s="11">
        <f t="shared" si="37"/>
        <v>185852.58000000002</v>
      </c>
      <c r="H104" s="14">
        <v>374837.88</v>
      </c>
      <c r="I104" s="12">
        <v>19682.13</v>
      </c>
      <c r="J104" s="13">
        <f t="shared" si="35"/>
        <v>0</v>
      </c>
    </row>
    <row r="105" spans="2:10" x14ac:dyDescent="0.25">
      <c r="B105" s="11">
        <f t="shared" si="36"/>
        <v>218655.44</v>
      </c>
      <c r="C105" s="14">
        <f t="shared" si="33"/>
        <v>344631</v>
      </c>
      <c r="D105" s="12">
        <f t="shared" si="33"/>
        <v>41253.51</v>
      </c>
      <c r="E105" s="13">
        <f t="shared" si="34"/>
        <v>0</v>
      </c>
      <c r="F105" s="10"/>
      <c r="G105" s="11">
        <f t="shared" si="37"/>
        <v>374837.89</v>
      </c>
      <c r="H105" s="14">
        <v>590795.99</v>
      </c>
      <c r="I105" s="12">
        <v>60049.4</v>
      </c>
      <c r="J105" s="13">
        <f t="shared" si="35"/>
        <v>0</v>
      </c>
    </row>
    <row r="106" spans="2:10" x14ac:dyDescent="0.25">
      <c r="B106" s="11">
        <f>+C105+0.01</f>
        <v>344631.01</v>
      </c>
      <c r="C106" s="14">
        <f t="shared" si="33"/>
        <v>657957.30000000005</v>
      </c>
      <c r="D106" s="12">
        <f t="shared" si="33"/>
        <v>71772.13</v>
      </c>
      <c r="E106" s="13">
        <f t="shared" si="34"/>
        <v>0</v>
      </c>
      <c r="F106" s="10"/>
      <c r="G106" s="11">
        <f>+H105+0.01</f>
        <v>590796</v>
      </c>
      <c r="H106" s="14">
        <v>1124926.8400000001</v>
      </c>
      <c r="I106" s="12">
        <v>110842.74</v>
      </c>
      <c r="J106" s="13">
        <f t="shared" si="35"/>
        <v>0</v>
      </c>
    </row>
    <row r="107" spans="2:10" x14ac:dyDescent="0.25">
      <c r="B107" s="11">
        <f>+C106+0.01</f>
        <v>657957.31000000006</v>
      </c>
      <c r="C107" s="14">
        <f t="shared" si="33"/>
        <v>877276.39999999991</v>
      </c>
      <c r="D107" s="12">
        <f t="shared" si="33"/>
        <v>166038.51999999996</v>
      </c>
      <c r="E107" s="13">
        <f t="shared" si="34"/>
        <v>0</v>
      </c>
      <c r="F107" s="10"/>
      <c r="G107" s="11">
        <f>+H106+0.01</f>
        <v>1124926.8500000001</v>
      </c>
      <c r="H107" s="14">
        <v>1503902.46</v>
      </c>
      <c r="I107" s="14">
        <v>271981.99</v>
      </c>
      <c r="J107" s="13">
        <f t="shared" si="35"/>
        <v>0</v>
      </c>
    </row>
    <row r="108" spans="2:10" x14ac:dyDescent="0.25">
      <c r="B108" s="11">
        <f>+C107+0.01</f>
        <v>877276.40999999992</v>
      </c>
      <c r="C108" s="14">
        <f t="shared" si="33"/>
        <v>2631829.2699999996</v>
      </c>
      <c r="D108" s="12" t="e">
        <f t="shared" si="33"/>
        <v>#VALUE!</v>
      </c>
      <c r="E108" s="13">
        <f t="shared" si="34"/>
        <v>0</v>
      </c>
      <c r="F108" s="10"/>
      <c r="G108" s="11">
        <f>+H107+0.01</f>
        <v>1503902.47</v>
      </c>
      <c r="H108" s="14">
        <v>4511707.37</v>
      </c>
      <c r="I108" s="12">
        <v>392294.17</v>
      </c>
      <c r="J108" s="13">
        <f t="shared" si="35"/>
        <v>0</v>
      </c>
    </row>
    <row r="109" spans="2:10" ht="15.75" thickBot="1" x14ac:dyDescent="0.3">
      <c r="B109" s="15">
        <f>+C108+0.01</f>
        <v>2631829.2799999993</v>
      </c>
      <c r="C109" s="16" t="str">
        <f>+H92</f>
        <v>En adelante</v>
      </c>
      <c r="D109" s="17">
        <f t="shared" si="33"/>
        <v>1297035.5200000005</v>
      </c>
      <c r="E109" s="18">
        <f t="shared" si="34"/>
        <v>35</v>
      </c>
      <c r="G109" s="15">
        <f>+H108+0.01</f>
        <v>4511707.38</v>
      </c>
      <c r="H109" s="16" t="str">
        <f>+C109</f>
        <v>En adelante</v>
      </c>
      <c r="I109" s="17">
        <v>1414947.85</v>
      </c>
      <c r="J109" s="18">
        <f t="shared" si="35"/>
        <v>35</v>
      </c>
    </row>
    <row r="116" spans="6:6" x14ac:dyDescent="0.25">
      <c r="F116" s="6"/>
    </row>
    <row r="117" spans="6:6" x14ac:dyDescent="0.25">
      <c r="F117" s="10"/>
    </row>
    <row r="118" spans="6:6" x14ac:dyDescent="0.25">
      <c r="F118" s="10"/>
    </row>
    <row r="119" spans="6:6" x14ac:dyDescent="0.25">
      <c r="F119" s="10"/>
    </row>
    <row r="120" spans="6:6" x14ac:dyDescent="0.25">
      <c r="F120" s="10"/>
    </row>
    <row r="121" spans="6:6" x14ac:dyDescent="0.25">
      <c r="F121" s="10"/>
    </row>
    <row r="122" spans="6:6" x14ac:dyDescent="0.25">
      <c r="F122" s="10"/>
    </row>
    <row r="123" spans="6:6" x14ac:dyDescent="0.25">
      <c r="F123" s="10"/>
    </row>
    <row r="124" spans="6:6" x14ac:dyDescent="0.25">
      <c r="F124" s="10"/>
    </row>
    <row r="125" spans="6:6" x14ac:dyDescent="0.25">
      <c r="F125" s="10"/>
    </row>
    <row r="126" spans="6:6" x14ac:dyDescent="0.25">
      <c r="F126" s="10"/>
    </row>
    <row r="127" spans="6:6" x14ac:dyDescent="0.25">
      <c r="F127" s="10"/>
    </row>
  </sheetData>
  <mergeCells count="17">
    <mergeCell ref="M7:P7"/>
    <mergeCell ref="M21:Q21"/>
    <mergeCell ref="M22:M24"/>
    <mergeCell ref="O22:O24"/>
    <mergeCell ref="Q22:Q24"/>
    <mergeCell ref="B63:E63"/>
    <mergeCell ref="G63:J63"/>
    <mergeCell ref="B80:E80"/>
    <mergeCell ref="G80:J80"/>
    <mergeCell ref="B97:E97"/>
    <mergeCell ref="G97:J97"/>
    <mergeCell ref="B7:E7"/>
    <mergeCell ref="G7:J7"/>
    <mergeCell ref="B24:E24"/>
    <mergeCell ref="G24:J24"/>
    <mergeCell ref="B41:E41"/>
    <mergeCell ref="G41:J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abSelected="1" topLeftCell="A5" zoomScale="145" zoomScaleNormal="145" workbookViewId="0">
      <selection activeCell="H12" sqref="H12"/>
    </sheetView>
  </sheetViews>
  <sheetFormatPr baseColWidth="10" defaultRowHeight="15" x14ac:dyDescent="0.25"/>
  <cols>
    <col min="1" max="1" width="11.42578125" style="31"/>
    <col min="2" max="2" width="6.7109375" style="31" customWidth="1"/>
    <col min="3" max="16384" width="11.42578125" style="31"/>
  </cols>
  <sheetData>
    <row r="3" spans="2:8" x14ac:dyDescent="0.25">
      <c r="B3" s="31" t="s">
        <v>0</v>
      </c>
    </row>
    <row r="4" spans="2:8" x14ac:dyDescent="0.25">
      <c r="B4" s="31">
        <v>2023</v>
      </c>
    </row>
    <row r="7" spans="2:8" x14ac:dyDescent="0.25">
      <c r="B7" s="31" t="s">
        <v>21</v>
      </c>
    </row>
    <row r="8" spans="2:8" x14ac:dyDescent="0.25">
      <c r="F8" s="32">
        <v>2022</v>
      </c>
      <c r="H8" s="32">
        <v>2023</v>
      </c>
    </row>
    <row r="9" spans="2:8" x14ac:dyDescent="0.25">
      <c r="B9" s="32"/>
      <c r="C9" s="31" t="s">
        <v>20</v>
      </c>
      <c r="F9" s="39">
        <v>5000</v>
      </c>
      <c r="H9" s="39">
        <f>F9</f>
        <v>5000</v>
      </c>
    </row>
    <row r="10" spans="2:8" x14ac:dyDescent="0.25">
      <c r="B10" s="32" t="s">
        <v>23</v>
      </c>
      <c r="C10" s="31" t="s">
        <v>22</v>
      </c>
      <c r="F10" s="40">
        <v>0</v>
      </c>
      <c r="H10" s="40">
        <f>F10</f>
        <v>0</v>
      </c>
    </row>
    <row r="11" spans="2:8" x14ac:dyDescent="0.25">
      <c r="B11" s="32" t="s">
        <v>24</v>
      </c>
      <c r="C11" s="31" t="s">
        <v>25</v>
      </c>
      <c r="F11" s="33">
        <f>F9-F10</f>
        <v>5000</v>
      </c>
      <c r="H11" s="33">
        <f>H9-H10</f>
        <v>5000</v>
      </c>
    </row>
    <row r="12" spans="2:8" x14ac:dyDescent="0.25">
      <c r="B12" s="32" t="s">
        <v>23</v>
      </c>
      <c r="C12" s="31" t="s">
        <v>26</v>
      </c>
      <c r="F12" s="34">
        <f>+VLOOKUP(F11,'TARIFAS 2022'!B9:E19,1)</f>
        <v>644.59</v>
      </c>
      <c r="H12" s="34">
        <f>+VLOOKUP(H11,'TARIFAS 2023'!B9:E19,1)</f>
        <v>746.05</v>
      </c>
    </row>
    <row r="13" spans="2:8" x14ac:dyDescent="0.25">
      <c r="B13" s="32" t="s">
        <v>24</v>
      </c>
      <c r="C13" s="31" t="s">
        <v>27</v>
      </c>
      <c r="F13" s="33">
        <f>F11-F12</f>
        <v>4355.41</v>
      </c>
      <c r="H13" s="33">
        <f>H11-H12</f>
        <v>4253.95</v>
      </c>
    </row>
    <row r="14" spans="2:8" x14ac:dyDescent="0.25">
      <c r="B14" s="32" t="s">
        <v>28</v>
      </c>
      <c r="C14" s="31" t="s">
        <v>29</v>
      </c>
      <c r="F14" s="35">
        <f>VLOOKUP(F11,'TARIFAS 2022'!B9:E19,4)/100</f>
        <v>6.4000000000000001E-2</v>
      </c>
      <c r="H14" s="35">
        <f>VLOOKUP(H11,'TARIFAS 2023'!B9:E19,4)/100</f>
        <v>6.4000000000000001E-2</v>
      </c>
    </row>
    <row r="15" spans="2:8" x14ac:dyDescent="0.25">
      <c r="B15" s="32" t="s">
        <v>24</v>
      </c>
      <c r="C15" s="31" t="s">
        <v>30</v>
      </c>
      <c r="F15" s="33">
        <f>F13*F14</f>
        <v>278.74624</v>
      </c>
      <c r="H15" s="33">
        <f>H13*H14</f>
        <v>272.25279999999998</v>
      </c>
    </row>
    <row r="16" spans="2:8" x14ac:dyDescent="0.25">
      <c r="B16" s="32" t="s">
        <v>31</v>
      </c>
      <c r="C16" s="31" t="s">
        <v>32</v>
      </c>
      <c r="F16" s="34">
        <f>VLOOKUP(F11,'TARIFAS 2022'!B9:E19,3)</f>
        <v>12.38</v>
      </c>
      <c r="H16" s="34">
        <f>VLOOKUP(H11,'TARIFAS 2023'!B9:E19,3)</f>
        <v>14.32</v>
      </c>
    </row>
    <row r="17" spans="2:8" x14ac:dyDescent="0.25">
      <c r="B17" s="32" t="s">
        <v>24</v>
      </c>
      <c r="C17" s="31" t="s">
        <v>33</v>
      </c>
      <c r="F17" s="33">
        <f>F15+F16</f>
        <v>291.12624</v>
      </c>
      <c r="H17" s="33">
        <f>H15+H16</f>
        <v>286.57279999999997</v>
      </c>
    </row>
    <row r="18" spans="2:8" x14ac:dyDescent="0.25">
      <c r="B18" s="32" t="s">
        <v>23</v>
      </c>
      <c r="C18" s="31" t="s">
        <v>38</v>
      </c>
      <c r="F18" s="34">
        <f>VLOOKUP(F11,'TARIFAS 2022'!M25:Q35,5)</f>
        <v>324.87</v>
      </c>
      <c r="H18" s="34">
        <f>VLOOKUP(H11,'TARIFAS 2023'!M25:Q35,5)</f>
        <v>324.87</v>
      </c>
    </row>
    <row r="19" spans="2:8" ht="15.75" thickBot="1" x14ac:dyDescent="0.3">
      <c r="B19" s="32" t="s">
        <v>24</v>
      </c>
      <c r="C19" s="31" t="s">
        <v>39</v>
      </c>
      <c r="F19" s="36">
        <f>IF(F17&gt;F18,F17-F18,0)</f>
        <v>0</v>
      </c>
      <c r="G19" s="37"/>
      <c r="H19" s="36">
        <f>IF(H17&gt;H18,H17-H18,0)</f>
        <v>0</v>
      </c>
    </row>
    <row r="20" spans="2:8" ht="16.5" thickTop="1" thickBot="1" x14ac:dyDescent="0.3">
      <c r="B20" s="32" t="s">
        <v>24</v>
      </c>
      <c r="C20" s="31" t="s">
        <v>40</v>
      </c>
      <c r="F20" s="38">
        <f>IF(F18&gt;F17,F18-F17,0)</f>
        <v>33.743760000000009</v>
      </c>
      <c r="G20" s="37"/>
      <c r="H20" s="38">
        <f>IF(H18&gt;H17,H18-H17,0)</f>
        <v>38.297200000000032</v>
      </c>
    </row>
    <row r="21" spans="2:8" ht="15.75" thickTop="1" x14ac:dyDescent="0.25">
      <c r="F21" s="33"/>
    </row>
    <row r="22" spans="2:8" x14ac:dyDescent="0.25">
      <c r="F22" s="33"/>
    </row>
  </sheetData>
  <sheetProtection algorithmName="SHA-512" hashValue="CfcNwYfa4APK8CqkeSyiK5mVzbeytZEpn9m3SPdNapjvSkEeuGUK1R2xDZbd/6utZdywvKKMytmOq2GGjBfw/A==" saltValue="32n7rasU6sr9ddFL8vcG9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TARIFAS 2022</vt:lpstr>
      <vt:lpstr>TARIFAS 2023</vt:lpstr>
      <vt:lpstr>CALCULO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Leal</dc:creator>
  <cp:lastModifiedBy>CP Leal</cp:lastModifiedBy>
  <dcterms:created xsi:type="dcterms:W3CDTF">2022-12-30T01:59:12Z</dcterms:created>
  <dcterms:modified xsi:type="dcterms:W3CDTF">2023-01-06T19:20:57Z</dcterms:modified>
</cp:coreProperties>
</file>